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3.xml" ContentType="application/vnd.openxmlformats-officedocument.spreadsheetml.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4.xml" ContentType="application/vnd.openxmlformats-officedocument.spreadsheetml.comment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SWTCWeb\SWTCWeb\ASP\uploadedpdfs\student-resources\financial-resources\"/>
    </mc:Choice>
  </mc:AlternateContent>
  <xr:revisionPtr revIDLastSave="0" documentId="8_{50401B3A-B802-4AA4-A9D3-157FD027EDDE}" xr6:coauthVersionLast="47" xr6:coauthVersionMax="47" xr10:uidLastSave="{00000000-0000-0000-0000-000000000000}"/>
  <bookViews>
    <workbookView xWindow="-109" yWindow="-109" windowWidth="26301" windowHeight="14169" tabRatio="835" xr2:uid="{0AD0100F-E9D9-4138-9DF9-3A9B3B66046C}"/>
  </bookViews>
  <sheets>
    <sheet name="Spring 2025" sheetId="17" r:id="rId1"/>
    <sheet name="Summer 2025" sheetId="23" r:id="rId2"/>
    <sheet name="Fall 2025" sheetId="22" r:id="rId3"/>
    <sheet name="Spring 2026" sheetId="24" r:id="rId4"/>
    <sheet name="Additional Resources" sheetId="3" r:id="rId5"/>
    <sheet name="Third Party Agencies" sheetId="14" r:id="rId6"/>
  </sheets>
  <externalReferences>
    <externalReference r:id="rId7"/>
  </externalReferences>
  <definedNames>
    <definedName name="Months_in_semester" localSheetId="2">'Fall 2025'!$K$32</definedName>
    <definedName name="Months_in_semester" localSheetId="0">'Spring 2025'!$K$32</definedName>
    <definedName name="Months_in_semester" localSheetId="3">'Spring 2026'!$K$32</definedName>
    <definedName name="Months_in_semester" localSheetId="1">'Summer 2025'!$K$32</definedName>
    <definedName name="Months_in_semest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24" l="1"/>
  <c r="D41" i="24"/>
  <c r="J40" i="24"/>
  <c r="D40" i="24"/>
  <c r="K39" i="24"/>
  <c r="D39" i="24"/>
  <c r="K38" i="24"/>
  <c r="D38" i="24"/>
  <c r="K37" i="24"/>
  <c r="K40" i="24" s="1"/>
  <c r="D37" i="24"/>
  <c r="K36" i="24"/>
  <c r="D36" i="24"/>
  <c r="D42" i="24" s="1"/>
  <c r="K35" i="24"/>
  <c r="C35" i="24"/>
  <c r="C42" i="24" s="1"/>
  <c r="G49" i="23"/>
  <c r="D41" i="23"/>
  <c r="J40" i="23"/>
  <c r="D40" i="23"/>
  <c r="K39" i="23"/>
  <c r="D39" i="23"/>
  <c r="K38" i="23"/>
  <c r="D38" i="23"/>
  <c r="K37" i="23"/>
  <c r="D37" i="23"/>
  <c r="K36" i="23"/>
  <c r="D36" i="23"/>
  <c r="K35" i="23"/>
  <c r="K40" i="23" s="1"/>
  <c r="C35" i="23"/>
  <c r="C42" i="23" s="1"/>
  <c r="G49" i="22"/>
  <c r="D41" i="22"/>
  <c r="J40" i="22"/>
  <c r="D40" i="22"/>
  <c r="K39" i="22"/>
  <c r="D39" i="22"/>
  <c r="K38" i="22"/>
  <c r="D38" i="22"/>
  <c r="K37" i="22"/>
  <c r="D37" i="22"/>
  <c r="K36" i="22"/>
  <c r="D36" i="22"/>
  <c r="D42" i="22" s="1"/>
  <c r="K35" i="22"/>
  <c r="C35" i="22"/>
  <c r="C42" i="22" s="1"/>
  <c r="G49" i="17"/>
  <c r="D41" i="17"/>
  <c r="J40" i="17"/>
  <c r="D40" i="17"/>
  <c r="K39" i="17"/>
  <c r="D39" i="17"/>
  <c r="K38" i="17"/>
  <c r="D38" i="17"/>
  <c r="K37" i="17"/>
  <c r="D37" i="17"/>
  <c r="K36" i="17"/>
  <c r="D36" i="17"/>
  <c r="D42" i="17" s="1"/>
  <c r="K35" i="17"/>
  <c r="C35" i="17"/>
  <c r="C42" i="17" s="1"/>
  <c r="D12" i="24" l="1"/>
  <c r="D13" i="24" s="1"/>
  <c r="K40" i="22"/>
  <c r="D42" i="23"/>
  <c r="D12" i="22"/>
  <c r="D13" i="22" s="1"/>
  <c r="D12" i="23"/>
  <c r="D13" i="23" s="1"/>
  <c r="K40" i="17"/>
  <c r="D12" i="17" s="1"/>
  <c r="D1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Bernhardt</author>
    <author>CoraBeth Schmitz</author>
  </authors>
  <commentList>
    <comment ref="D35" authorId="0" shapeId="0" xr:uid="{E979121D-F103-4049-8C2A-9E256F2D3E02}">
      <text>
        <r>
          <rPr>
            <sz val="9"/>
            <color indexed="81"/>
            <rFont val="Tahoma"/>
            <family val="2"/>
          </rPr>
          <t xml:space="preserve">Enter Monthly Fixed Income Here
</t>
        </r>
      </text>
    </comment>
    <comment ref="B37" authorId="1" shapeId="0" xr:uid="{8C7913A5-05AC-45B8-AA30-133486046221}">
      <text>
        <r>
          <rPr>
            <sz val="9"/>
            <color indexed="81"/>
            <rFont val="Tahoma"/>
            <family val="2"/>
          </rPr>
          <t xml:space="preserve">third-party
employer
government agency
</t>
        </r>
      </text>
    </comment>
    <comment ref="F48" authorId="1" shapeId="0" xr:uid="{95654026-C89A-40D1-84B1-2EBCE56EA485}">
      <text>
        <r>
          <rPr>
            <sz val="9"/>
            <color indexed="81"/>
            <rFont val="Tahoma"/>
            <family val="2"/>
          </rPr>
          <t xml:space="preserve">personal care
clothing
gym membership
hobbies
pet care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Bernhardt</author>
    <author>CoraBeth Schmitz</author>
  </authors>
  <commentList>
    <comment ref="D35" authorId="0" shapeId="0" xr:uid="{41B088DC-2678-4B27-8725-8AAD41E09B03}">
      <text>
        <r>
          <rPr>
            <sz val="9"/>
            <color indexed="81"/>
            <rFont val="Tahoma"/>
            <family val="2"/>
          </rPr>
          <t xml:space="preserve">Enter Monthly Fixed Income Here
</t>
        </r>
      </text>
    </comment>
    <comment ref="B37" authorId="1" shapeId="0" xr:uid="{2AFA370E-95D7-43B0-9F45-DDEB8F9BD7B6}">
      <text>
        <r>
          <rPr>
            <sz val="9"/>
            <color indexed="81"/>
            <rFont val="Tahoma"/>
            <family val="2"/>
          </rPr>
          <t xml:space="preserve">third-party
employer
government agency
</t>
        </r>
      </text>
    </comment>
    <comment ref="F48" authorId="1" shapeId="0" xr:uid="{E5D3CE2F-F2F4-4989-A689-6179E9628D55}">
      <text>
        <r>
          <rPr>
            <sz val="9"/>
            <color indexed="81"/>
            <rFont val="Tahoma"/>
            <family val="2"/>
          </rPr>
          <t xml:space="preserve">personal care
clothing
gym membership
hobbies
pet care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Stephanie Bernhardt</author>
    <author>CoraBeth Schmitz</author>
  </authors>
  <commentList>
    <comment ref="D35" authorId="0" shapeId="0" xr:uid="{61D99C91-2EC0-4177-AA00-9BCD4029997B}">
      <text>
        <r>
          <rPr>
            <sz val="9"/>
            <color indexed="81"/>
            <rFont val="Tahoma"/>
            <family val="2"/>
          </rPr>
          <t xml:space="preserve">Enter Monthly Fixed Income Here
</t>
        </r>
      </text>
    </comment>
    <comment ref="B37" authorId="1" shapeId="0" xr:uid="{ED12015D-1593-4528-89A1-CC613AA622E8}">
      <text>
        <r>
          <rPr>
            <sz val="9"/>
            <color indexed="81"/>
            <rFont val="Tahoma"/>
            <family val="2"/>
          </rPr>
          <t xml:space="preserve">third-party
employer
government agency
</t>
        </r>
      </text>
    </comment>
    <comment ref="F48" authorId="1" shapeId="0" xr:uid="{9B81F570-9B55-4C0F-9C14-556638858678}">
      <text>
        <r>
          <rPr>
            <sz val="9"/>
            <color indexed="81"/>
            <rFont val="Tahoma"/>
            <family val="2"/>
          </rPr>
          <t xml:space="preserve">personal care
clothing
gym membership
hobbies
pet care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Stephanie Bernhardt</author>
    <author>CoraBeth Schmitz</author>
  </authors>
  <commentList>
    <comment ref="D35" authorId="0" shapeId="0" xr:uid="{4F95E3F1-FA8E-4072-9311-71CFF10E1E7D}">
      <text>
        <r>
          <rPr>
            <sz val="9"/>
            <color indexed="81"/>
            <rFont val="Tahoma"/>
            <family val="2"/>
          </rPr>
          <t xml:space="preserve">Enter Monthly Fixed Income Here
</t>
        </r>
      </text>
    </comment>
    <comment ref="B37" authorId="1" shapeId="0" xr:uid="{79D6A861-6A24-4ACB-A75E-36395BC27186}">
      <text>
        <r>
          <rPr>
            <sz val="9"/>
            <color indexed="81"/>
            <rFont val="Tahoma"/>
            <family val="2"/>
          </rPr>
          <t xml:space="preserve">third-party
employer
government agency
</t>
        </r>
      </text>
    </comment>
    <comment ref="F48" authorId="1" shapeId="0" xr:uid="{31A7D9F1-10D2-47B8-82A1-0EBEE4F4AA01}">
      <text>
        <r>
          <rPr>
            <sz val="9"/>
            <color indexed="81"/>
            <rFont val="Tahoma"/>
            <family val="2"/>
          </rPr>
          <t xml:space="preserve">personal care
clothing
gym membership
hobbies
pet care
</t>
        </r>
      </text>
    </comment>
  </commentList>
</comments>
</file>

<file path=xl/sharedStrings.xml><?xml version="1.0" encoding="utf-8"?>
<sst xmlns="http://schemas.openxmlformats.org/spreadsheetml/2006/main" count="237" uniqueCount="82">
  <si>
    <t xml:space="preserve"> College Student Budget</t>
  </si>
  <si>
    <t xml:space="preserve">Monthly Income Leftover: </t>
  </si>
  <si>
    <t xml:space="preserve">Semester Income Leftover: </t>
  </si>
  <si>
    <t>Monthly income</t>
  </si>
  <si>
    <t>Monthly expenses</t>
  </si>
  <si>
    <t>Semester expenses</t>
  </si>
  <si>
    <t>Semester length (months):</t>
  </si>
  <si>
    <t>Item</t>
  </si>
  <si>
    <t>Amount</t>
  </si>
  <si>
    <t>Per Month</t>
  </si>
  <si>
    <t>Per month</t>
  </si>
  <si>
    <t>Fixed income</t>
  </si>
  <si>
    <t xml:space="preserve">Rent/Mortgage </t>
  </si>
  <si>
    <t>Tuition and Fees</t>
  </si>
  <si>
    <t>Financial Aid (Grant Funding)</t>
  </si>
  <si>
    <t xml:space="preserve">Utilities (electric, water, gas) </t>
  </si>
  <si>
    <t>Charger Tech 360</t>
  </si>
  <si>
    <t>Third-Party Assistance</t>
  </si>
  <si>
    <t>Internet</t>
  </si>
  <si>
    <t>Books and Supplies</t>
  </si>
  <si>
    <t>Veteran Benefits</t>
  </si>
  <si>
    <t>Cell phone</t>
  </si>
  <si>
    <t>Student Housing</t>
  </si>
  <si>
    <t>Scholarship</t>
  </si>
  <si>
    <t>Groceries</t>
  </si>
  <si>
    <t>Other fees</t>
  </si>
  <si>
    <t>Support from Family</t>
  </si>
  <si>
    <t>Student loans</t>
  </si>
  <si>
    <t>Total</t>
  </si>
  <si>
    <t>Other Income/Savings</t>
  </si>
  <si>
    <t>Credit cards</t>
  </si>
  <si>
    <t>Car Payment</t>
  </si>
  <si>
    <t>Gas and Transportation</t>
  </si>
  <si>
    <t>Insurance</t>
  </si>
  <si>
    <t>Child Care</t>
  </si>
  <si>
    <t>Subscriptions</t>
  </si>
  <si>
    <t>Entertainment</t>
  </si>
  <si>
    <t>Miscellaneous</t>
  </si>
  <si>
    <t>Completed on:</t>
  </si>
  <si>
    <t>Completed by:</t>
  </si>
  <si>
    <t>Follow up needed:</t>
  </si>
  <si>
    <t>Notes</t>
  </si>
  <si>
    <t>Additional Resources</t>
  </si>
  <si>
    <r>
      <rPr>
        <b/>
        <sz val="16"/>
        <color theme="1"/>
        <rFont val="Calibri"/>
        <family val="2"/>
        <scheme val="minor"/>
      </rPr>
      <t>Charger Dream</t>
    </r>
    <r>
      <rPr>
        <sz val="16"/>
        <color theme="1"/>
        <rFont val="Calibri"/>
        <family val="2"/>
        <scheme val="minor"/>
      </rPr>
      <t xml:space="preserve">
The Charger Dream Fund assists students through financial emergencies by awarding grants to ensure that a student’s education is not interrupted by an unexpected financial emergency. For more information, please email chargerdream@swtc.edu.  
</t>
    </r>
    <r>
      <rPr>
        <b/>
        <sz val="16"/>
        <color theme="1"/>
        <rFont val="Calibri"/>
        <family val="2"/>
        <scheme val="minor"/>
      </rPr>
      <t xml:space="preserve">Student Employment Opportunities 
</t>
    </r>
    <r>
      <rPr>
        <sz val="16"/>
        <color theme="1"/>
        <rFont val="Calibri"/>
        <family val="2"/>
        <scheme val="minor"/>
      </rPr>
      <t xml:space="preserve">Southwest Tech offers employment opportunities for students to earn an income plus gain valuable work experience while in school! Learn more and complete an application today!    
</t>
    </r>
    <r>
      <rPr>
        <b/>
        <sz val="16"/>
        <color theme="1"/>
        <rFont val="Calibri"/>
        <family val="2"/>
        <scheme val="minor"/>
      </rPr>
      <t>Chargers Cupboard</t>
    </r>
    <r>
      <rPr>
        <sz val="16"/>
        <color theme="1"/>
        <rFont val="Calibri"/>
        <family val="2"/>
        <scheme val="minor"/>
      </rPr>
      <t xml:space="preserve">
Food assistance is available to any current Southwest Tech student in need of emergency or supplemental food. Chargers Cupboard is located in the Knox Learning Center (Room 314). You can ask any staff member in the library services area, and they will be happy to assist you.
</t>
    </r>
    <r>
      <rPr>
        <b/>
        <sz val="16"/>
        <color theme="1"/>
        <rFont val="Calibri"/>
        <family val="2"/>
        <scheme val="minor"/>
      </rPr>
      <t>Fuel a Charger</t>
    </r>
    <r>
      <rPr>
        <sz val="16"/>
        <color theme="1"/>
        <rFont val="Calibri"/>
        <family val="2"/>
        <scheme val="minor"/>
      </rPr>
      <t xml:space="preserve">
The Fuel a Charger, established by the Southwest Tech Foundation, provides gas cards to students to assist with the cost of commuting, internships, clinicals, and other employment opportunities. Students struggling to afford gasoline may be eligible for two gas cards per semester, so long as funding available. Students may talk with an advisor, located in Student Services (Building 400) to determine eligibility.  
</t>
    </r>
    <r>
      <rPr>
        <b/>
        <sz val="16"/>
        <color theme="1"/>
        <rFont val="Calibri"/>
        <family val="2"/>
        <scheme val="minor"/>
      </rPr>
      <t xml:space="preserve">Additional Resources
</t>
    </r>
    <r>
      <rPr>
        <sz val="16"/>
        <color theme="1"/>
        <rFont val="Calibri"/>
        <family val="2"/>
        <scheme val="minor"/>
      </rPr>
      <t>We know you may have more questions, and we want to help! So here are some sources that can help you answer additional questions. 
• For financial aid questions, please contact Financial Aid Services by emailing financial-aid@swtc.eduu or by visiting the website.  https://www.swtc.edu/student-resources/financial-resources/ 
• Information Technology Services – Please contact the ITS department by emailing help@swtc.edu or visit the Knowledge Base website. Kb.swtc.edu  
• Bookstore questions- Please get in touch with the bookstore by emailing bookstore@swtc.edu or by visiting the website. https://www.swtcbookstore.com/</t>
    </r>
  </si>
  <si>
    <t>Agencies</t>
  </si>
  <si>
    <t>Application</t>
  </si>
  <si>
    <t>Contact Information</t>
  </si>
  <si>
    <r>
      <t>UMOS (United Migrant Opportunity Services)</t>
    </r>
    <r>
      <rPr>
        <u/>
        <sz val="14"/>
        <color theme="1"/>
        <rFont val="Calibri"/>
        <family val="2"/>
        <scheme val="minor"/>
      </rPr>
      <t xml:space="preserve"> </t>
    </r>
  </si>
  <si>
    <t>Go here to complete the eligibility survey</t>
  </si>
  <si>
    <t>Wilda Dorr</t>
  </si>
  <si>
    <t>Designed to assist qualifying students with the cost of tuition, books, tools and/or transportation assistance</t>
  </si>
  <si>
    <t>373 W. 6th St​</t>
  </si>
  <si>
    <t>Richland Center, WI 53581​</t>
  </si>
  <si>
    <t>Office: 608-649-7408  Cell: 608-576-8070​</t>
  </si>
  <si>
    <t>Wilda.dorr@umos.org</t>
  </si>
  <si>
    <t xml:space="preserve">WIOA (Workforce Innovation &amp; Opportunity Act): </t>
  </si>
  <si>
    <t>Go here for more information on this program and find out how to apply</t>
  </si>
  <si>
    <t>Nicole Pfundheller</t>
  </si>
  <si>
    <t>1717 Center Avenue Janesville, WI 53546</t>
  </si>
  <si>
    <t>Office: 608.314.3300 ext. 336</t>
  </si>
  <si>
    <t>n.pfundheller@jobcenter.org</t>
  </si>
  <si>
    <t>SWCAP (Southwestern Wisconsin Community Action Program)</t>
  </si>
  <si>
    <t>Go here to complete the application and forwarded to the contact</t>
  </si>
  <si>
    <t>Kelly Hohneke</t>
  </si>
  <si>
    <t xml:space="preserve">Click here for information on the Skills Enhancement Program </t>
  </si>
  <si>
    <t>149 North Iowa Street, Dodgeville, WI 53533</t>
  </si>
  <si>
    <t>Office: 608.935-2326</t>
  </si>
  <si>
    <t>k.hohneke@swcap.org</t>
  </si>
  <si>
    <t>FSET (FoodShare Employment &amp; Training)</t>
  </si>
  <si>
    <t>Go here for more information on this program and to find out how to apply</t>
  </si>
  <si>
    <t xml:space="preserve">Contacts can vary depending on where you are located and what county you live in.  </t>
  </si>
  <si>
    <t xml:space="preserve">  Designed to help FoodShare members build their job skills and find jobs</t>
  </si>
  <si>
    <t>TEACH Scholarship</t>
  </si>
  <si>
    <t xml:space="preserve">  Designed to offer scholarships to early childhood educators to make credit-based education more affordable</t>
  </si>
  <si>
    <t>Go here for more information on this program and to find out how to apply.</t>
  </si>
  <si>
    <r>
      <rPr>
        <b/>
        <sz val="11"/>
        <rFont val="Calibri"/>
        <family val="2"/>
        <scheme val="minor"/>
      </rPr>
      <t>Email</t>
    </r>
    <r>
      <rPr>
        <sz val="11"/>
        <rFont val="Calibri"/>
        <family val="2"/>
        <scheme val="minor"/>
      </rPr>
      <t xml:space="preserve">: </t>
    </r>
    <r>
      <rPr>
        <u/>
        <sz val="11"/>
        <color theme="10"/>
        <rFont val="Calibri"/>
        <family val="2"/>
        <scheme val="minor"/>
      </rPr>
      <t>teach@wisconsinearlychildhood.org</t>
    </r>
  </si>
  <si>
    <r>
      <rPr>
        <b/>
        <sz val="11"/>
        <color rgb="FF333333"/>
        <rFont val="Calibri"/>
        <family val="2"/>
        <scheme val="minor"/>
      </rPr>
      <t xml:space="preserve">Phone: </t>
    </r>
    <r>
      <rPr>
        <sz val="11"/>
        <color rgb="FF333333"/>
        <rFont val="Calibri"/>
        <family val="2"/>
        <scheme val="minor"/>
      </rPr>
      <t>608-240-9880</t>
    </r>
  </si>
  <si>
    <t>DVR</t>
  </si>
  <si>
    <t>DVR is a grant that may be offered to eligible DVR consumers who have employment training goals that require attending a college program that offers federal financial aid</t>
  </si>
  <si>
    <t>Go here for more information on this program</t>
  </si>
  <si>
    <r>
      <rPr>
        <b/>
        <sz val="11"/>
        <rFont val="Calibri"/>
        <family val="2"/>
        <scheme val="minor"/>
      </rPr>
      <t xml:space="preserve">Email: </t>
    </r>
    <r>
      <rPr>
        <u/>
        <sz val="11"/>
        <color theme="10"/>
        <rFont val="Calibri"/>
        <family val="2"/>
        <scheme val="minor"/>
      </rPr>
      <t xml:space="preserve"> dvr@dwd.wisconsin.gov </t>
    </r>
  </si>
  <si>
    <r>
      <rPr>
        <b/>
        <sz val="11"/>
        <color rgb="FF333333"/>
        <rFont val="Calibri"/>
        <family val="2"/>
        <scheme val="minor"/>
      </rPr>
      <t xml:space="preserve">Phone: </t>
    </r>
    <r>
      <rPr>
        <sz val="11"/>
        <color rgb="FF333333"/>
        <rFont val="Calibri"/>
        <family val="2"/>
        <scheme val="minor"/>
      </rPr>
      <t>800-442-3477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</si>
</sst>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409]#,##0_ ;\-[$$-409]#,##0\ "/>
    <numFmt numFmtId="165" formatCode="&quot;$&quot;#,##0"/>
  </numFmts>
  <fonts count="29" x14ac:knownFonts="1">
    <font>
      <sz val="11"/>
      <color theme="1"/>
      <name val="Calibri"/>
      <family val="2"/>
      <scheme val="minor"/>
    </font>
    <font>
      <sz val="11"/>
      <color theme="0"/>
      <name val="Calibri"/>
      <family val="2"/>
      <charset val="238"/>
      <scheme val="minor"/>
    </font>
    <font>
      <sz val="11"/>
      <color rgb="FFFF0000"/>
      <name val="Calibri"/>
      <family val="2"/>
      <charset val="238"/>
      <scheme val="minor"/>
    </font>
    <font>
      <b/>
      <sz val="16"/>
      <color theme="1"/>
      <name val="Calibri"/>
      <family val="2"/>
      <scheme val="minor"/>
    </font>
    <font>
      <b/>
      <sz val="12"/>
      <color theme="0"/>
      <name val="Calibri"/>
      <family val="2"/>
      <charset val="238"/>
      <scheme val="minor"/>
    </font>
    <font>
      <b/>
      <sz val="12"/>
      <name val="Calibri"/>
      <family val="2"/>
      <charset val="238"/>
      <scheme val="minor"/>
    </font>
    <font>
      <b/>
      <sz val="26"/>
      <color theme="0"/>
      <name val="Calibri"/>
      <family val="2"/>
      <charset val="238"/>
      <scheme val="minor"/>
    </font>
    <font>
      <sz val="11"/>
      <color theme="1"/>
      <name val="Calibri"/>
      <family val="2"/>
      <charset val="238"/>
      <scheme val="minor"/>
    </font>
    <font>
      <sz val="12"/>
      <color theme="1"/>
      <name val="Calibri"/>
      <family val="2"/>
      <charset val="238"/>
      <scheme val="minor"/>
    </font>
    <font>
      <b/>
      <sz val="16"/>
      <color theme="0"/>
      <name val="Calibri"/>
      <family val="2"/>
      <scheme val="minor"/>
    </font>
    <font>
      <sz val="16"/>
      <color theme="0"/>
      <name val="Calibri"/>
      <family val="2"/>
      <scheme val="minor"/>
    </font>
    <font>
      <b/>
      <sz val="80"/>
      <color theme="0"/>
      <name val="Calibri Light"/>
      <family val="2"/>
      <scheme val="major"/>
    </font>
    <font>
      <sz val="80"/>
      <color theme="0"/>
      <name val="Calibri Light"/>
      <family val="2"/>
      <scheme val="major"/>
    </font>
    <font>
      <b/>
      <u/>
      <sz val="20"/>
      <color theme="1"/>
      <name val="Calibri"/>
      <family val="2"/>
      <scheme val="minor"/>
    </font>
    <font>
      <sz val="16"/>
      <color theme="1"/>
      <name val="Calibri"/>
      <family val="2"/>
      <scheme val="minor"/>
    </font>
    <font>
      <sz val="9"/>
      <color indexed="81"/>
      <name val="Tahoma"/>
      <family val="2"/>
    </font>
    <font>
      <b/>
      <sz val="11"/>
      <color theme="1"/>
      <name val="Calibri"/>
      <family val="2"/>
      <scheme val="minor"/>
    </font>
    <font>
      <u/>
      <sz val="11"/>
      <color theme="10"/>
      <name val="Calibri"/>
      <family val="2"/>
      <scheme val="minor"/>
    </font>
    <font>
      <u/>
      <sz val="14"/>
      <color theme="10"/>
      <name val="Calibri"/>
      <family val="2"/>
      <scheme val="minor"/>
    </font>
    <font>
      <sz val="14"/>
      <color theme="1"/>
      <name val="Calibri"/>
      <family val="2"/>
      <scheme val="minor"/>
    </font>
    <font>
      <b/>
      <u/>
      <sz val="14"/>
      <color theme="1"/>
      <name val="Calibri"/>
      <family val="2"/>
      <scheme val="minor"/>
    </font>
    <font>
      <u/>
      <sz val="14"/>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
      <sz val="11"/>
      <color rgb="FF333333"/>
      <name val="Calibri"/>
      <family val="2"/>
      <scheme val="minor"/>
    </font>
    <font>
      <b/>
      <sz val="11"/>
      <color rgb="FF333333"/>
      <name val="Calibri"/>
      <family val="2"/>
      <scheme val="minor"/>
    </font>
    <font>
      <sz val="13"/>
      <color rgb="FF1C1D1F"/>
      <name val="Segoe UI"/>
      <family val="2"/>
    </font>
  </fonts>
  <fills count="11">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6"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rgb="FF004A8D"/>
        <bgColor indexed="64"/>
      </patternFill>
    </fill>
    <fill>
      <patternFill patternType="solid">
        <fgColor theme="3" tint="0.79998168889431442"/>
        <bgColor indexed="64"/>
      </patternFill>
    </fill>
    <fill>
      <patternFill patternType="solid">
        <fgColor rgb="FFF1B312"/>
        <bgColor indexed="64"/>
      </patternFill>
    </fill>
    <fill>
      <patternFill patternType="solid">
        <fgColor theme="0" tint="-4.9989318521683403E-2"/>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4.9989318521683403E-2"/>
      </right>
      <top style="medium">
        <color theme="0" tint="-4.9989318521683403E-2"/>
      </top>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top/>
      <bottom style="medium">
        <color theme="0" tint="-4.9989318521683403E-2"/>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
      <left/>
      <right/>
      <top/>
      <bottom style="thin">
        <color indexed="64"/>
      </bottom>
      <diagonal/>
    </border>
    <border>
      <left/>
      <right/>
      <top style="thin">
        <color indexed="64"/>
      </top>
      <bottom/>
      <diagonal/>
    </border>
  </borders>
  <cellStyleXfs count="5">
    <xf numFmtId="0" fontId="0" fillId="0" borderId="0"/>
    <xf numFmtId="0" fontId="7" fillId="0" borderId="0"/>
    <xf numFmtId="0" fontId="4" fillId="2" borderId="0" applyNumberFormat="0" applyProtection="0">
      <alignment vertical="center"/>
    </xf>
    <xf numFmtId="44" fontId="7" fillId="0" borderId="0" applyFont="0" applyFill="0" applyBorder="0" applyAlignment="0" applyProtection="0"/>
    <xf numFmtId="0" fontId="17" fillId="0" borderId="0" applyNumberFormat="0" applyFill="0" applyBorder="0" applyAlignment="0" applyProtection="0"/>
  </cellStyleXfs>
  <cellXfs count="86">
    <xf numFmtId="0" fontId="0" fillId="0" borderId="0" xfId="0"/>
    <xf numFmtId="0" fontId="1" fillId="0" borderId="0" xfId="1" applyFont="1"/>
    <xf numFmtId="0" fontId="7" fillId="0" borderId="0" xfId="1"/>
    <xf numFmtId="0" fontId="2" fillId="0" borderId="0" xfId="1" applyFont="1"/>
    <xf numFmtId="0" fontId="3" fillId="0" borderId="1" xfId="1" applyFont="1" applyBorder="1"/>
    <xf numFmtId="0" fontId="7" fillId="0" borderId="2" xfId="1" applyBorder="1"/>
    <xf numFmtId="164" fontId="3" fillId="0" borderId="3" xfId="1" applyNumberFormat="1" applyFont="1" applyBorder="1"/>
    <xf numFmtId="0" fontId="3" fillId="0" borderId="0" xfId="1" applyFont="1"/>
    <xf numFmtId="164" fontId="3" fillId="0" borderId="0" xfId="1" applyNumberFormat="1" applyFont="1"/>
    <xf numFmtId="164" fontId="7" fillId="0" borderId="0" xfId="1" applyNumberFormat="1"/>
    <xf numFmtId="0" fontId="7" fillId="0" borderId="4" xfId="1" applyBorder="1"/>
    <xf numFmtId="0" fontId="7" fillId="0" borderId="5" xfId="1" applyBorder="1"/>
    <xf numFmtId="0" fontId="7" fillId="0" borderId="7" xfId="1" applyBorder="1"/>
    <xf numFmtId="0" fontId="7" fillId="0" borderId="8" xfId="1" applyBorder="1"/>
    <xf numFmtId="0" fontId="7" fillId="0" borderId="9" xfId="1" applyBorder="1"/>
    <xf numFmtId="0" fontId="7" fillId="0" borderId="10" xfId="1" applyBorder="1"/>
    <xf numFmtId="0" fontId="7" fillId="0" borderId="11" xfId="1" applyBorder="1"/>
    <xf numFmtId="0" fontId="1" fillId="0" borderId="0" xfId="1" applyFont="1" applyAlignment="1">
      <alignment wrapText="1"/>
    </xf>
    <xf numFmtId="0" fontId="7" fillId="4" borderId="0" xfId="1" applyFill="1" applyAlignment="1" applyProtection="1">
      <alignment horizontal="left" vertical="center"/>
      <protection locked="0"/>
    </xf>
    <xf numFmtId="0" fontId="7" fillId="0" borderId="0" xfId="1" applyAlignment="1">
      <alignment vertical="center"/>
    </xf>
    <xf numFmtId="0" fontId="7" fillId="0" borderId="0" xfId="1" applyAlignment="1">
      <alignment horizontal="left" vertical="center" indent="1"/>
    </xf>
    <xf numFmtId="0" fontId="6" fillId="0" borderId="0" xfId="1" applyFont="1" applyAlignment="1">
      <alignment horizontal="left" vertical="center" indent="1"/>
    </xf>
    <xf numFmtId="0" fontId="7" fillId="0" borderId="0" xfId="1" applyAlignment="1">
      <alignment horizontal="left" indent="1"/>
    </xf>
    <xf numFmtId="0" fontId="7" fillId="0" borderId="0" xfId="1" applyAlignment="1">
      <alignment horizontal="center" vertical="center"/>
    </xf>
    <xf numFmtId="164" fontId="7" fillId="0" borderId="0" xfId="1" applyNumberFormat="1" applyAlignment="1">
      <alignment horizontal="center" vertical="center"/>
    </xf>
    <xf numFmtId="164" fontId="7" fillId="0" borderId="0" xfId="1" applyNumberFormat="1" applyAlignment="1" applyProtection="1">
      <alignment horizontal="right" vertical="center" indent="1"/>
      <protection locked="0"/>
    </xf>
    <xf numFmtId="164" fontId="7" fillId="0" borderId="0" xfId="1" applyNumberFormat="1" applyAlignment="1" applyProtection="1">
      <alignment horizontal="center" vertical="center"/>
      <protection locked="0"/>
    </xf>
    <xf numFmtId="0" fontId="8" fillId="0" borderId="0" xfId="1" applyFont="1" applyAlignment="1" applyProtection="1">
      <alignment horizontal="left" vertical="center" indent="1"/>
      <protection locked="0"/>
    </xf>
    <xf numFmtId="0" fontId="5" fillId="6" borderId="0" xfId="2" applyFont="1" applyFill="1" applyAlignment="1">
      <alignment horizontal="center" vertical="center"/>
    </xf>
    <xf numFmtId="0" fontId="7" fillId="5" borderId="0" xfId="1" applyFill="1" applyAlignment="1">
      <alignment horizontal="center" vertical="center"/>
    </xf>
    <xf numFmtId="0" fontId="7" fillId="7" borderId="0" xfId="1" applyFill="1"/>
    <xf numFmtId="164" fontId="1" fillId="7" borderId="0" xfId="1" applyNumberFormat="1" applyFont="1" applyFill="1"/>
    <xf numFmtId="0" fontId="1" fillId="7" borderId="0" xfId="1" applyFont="1" applyFill="1" applyAlignment="1">
      <alignment horizontal="center" vertical="center"/>
    </xf>
    <xf numFmtId="0" fontId="7" fillId="8" borderId="0" xfId="1" applyFill="1" applyAlignment="1" applyProtection="1">
      <alignment horizontal="left" vertical="center"/>
      <protection locked="0"/>
    </xf>
    <xf numFmtId="164" fontId="9" fillId="7" borderId="0" xfId="1" applyNumberFormat="1" applyFont="1" applyFill="1" applyAlignment="1">
      <alignment horizontal="left" vertical="center" indent="1"/>
    </xf>
    <xf numFmtId="164" fontId="10" fillId="7" borderId="0" xfId="1" applyNumberFormat="1" applyFont="1" applyFill="1" applyAlignment="1">
      <alignment horizontal="right" vertical="center" indent="1"/>
    </xf>
    <xf numFmtId="0" fontId="1" fillId="7" borderId="0" xfId="1" applyFont="1" applyFill="1" applyAlignment="1">
      <alignment horizontal="left"/>
    </xf>
    <xf numFmtId="0" fontId="7" fillId="9" borderId="0" xfId="1" applyFill="1"/>
    <xf numFmtId="0" fontId="7" fillId="0" borderId="0" xfId="0" applyFont="1" applyAlignment="1">
      <alignment horizontal="left" indent="1"/>
    </xf>
    <xf numFmtId="164" fontId="7" fillId="0" borderId="0" xfId="0" applyNumberFormat="1" applyFont="1" applyAlignment="1">
      <alignment horizontal="right" vertical="center" indent="1"/>
    </xf>
    <xf numFmtId="164" fontId="7" fillId="0" borderId="0" xfId="0" applyNumberFormat="1" applyFont="1" applyAlignment="1">
      <alignment horizontal="center" vertical="center"/>
    </xf>
    <xf numFmtId="165" fontId="7" fillId="0" borderId="0" xfId="0" applyNumberFormat="1" applyFont="1" applyAlignment="1">
      <alignment horizontal="right" vertical="center" indent="1"/>
    </xf>
    <xf numFmtId="164" fontId="7" fillId="0" borderId="0" xfId="1" applyNumberFormat="1" applyAlignment="1">
      <alignment horizontal="right" vertical="center" indent="1"/>
    </xf>
    <xf numFmtId="0" fontId="13" fillId="0" borderId="0" xfId="1" applyFont="1" applyAlignment="1">
      <alignment horizontal="center"/>
    </xf>
    <xf numFmtId="0" fontId="8" fillId="0" borderId="0" xfId="1" applyFont="1" applyAlignment="1" applyProtection="1">
      <alignment horizontal="left" vertical="center"/>
      <protection locked="0"/>
    </xf>
    <xf numFmtId="0" fontId="14" fillId="0" borderId="0" xfId="0" applyFont="1"/>
    <xf numFmtId="0" fontId="20" fillId="0" borderId="0" xfId="0" applyFont="1" applyAlignment="1">
      <alignment horizontal="left" vertical="center" indent="1"/>
    </xf>
    <xf numFmtId="0" fontId="17" fillId="0" borderId="0" xfId="4" applyAlignment="1">
      <alignment vertical="center"/>
    </xf>
    <xf numFmtId="0" fontId="19" fillId="0" borderId="0" xfId="0" applyFont="1" applyAlignment="1">
      <alignment horizontal="left" vertical="center" indent="1"/>
    </xf>
    <xf numFmtId="0" fontId="22" fillId="0" borderId="0" xfId="0" applyFont="1" applyAlignment="1">
      <alignment horizontal="left" vertical="top"/>
    </xf>
    <xf numFmtId="0" fontId="23" fillId="0" borderId="0" xfId="0" applyFont="1" applyAlignment="1">
      <alignment horizontal="left" vertical="top"/>
    </xf>
    <xf numFmtId="0" fontId="17" fillId="0" borderId="0" xfId="4" applyAlignment="1">
      <alignment horizontal="left" vertical="top"/>
    </xf>
    <xf numFmtId="0" fontId="0" fillId="0" borderId="0" xfId="0" applyAlignment="1">
      <alignment vertical="center"/>
    </xf>
    <xf numFmtId="0" fontId="19" fillId="0" borderId="0" xfId="0" applyFont="1" applyAlignment="1">
      <alignment horizontal="left"/>
    </xf>
    <xf numFmtId="0" fontId="3" fillId="0" borderId="12" xfId="0" applyFont="1" applyBorder="1" applyAlignment="1">
      <alignment horizontal="left" vertical="top"/>
    </xf>
    <xf numFmtId="0" fontId="3" fillId="0" borderId="12" xfId="0" applyFont="1" applyBorder="1"/>
    <xf numFmtId="0" fontId="18" fillId="0" borderId="0" xfId="4" applyFont="1" applyAlignment="1">
      <alignment horizontal="center" vertical="center" wrapText="1"/>
    </xf>
    <xf numFmtId="0" fontId="17" fillId="0" borderId="0" xfId="4" applyAlignment="1">
      <alignment vertical="top"/>
    </xf>
    <xf numFmtId="0" fontId="26" fillId="0" borderId="0" xfId="0" applyFont="1" applyAlignment="1">
      <alignment vertical="top"/>
    </xf>
    <xf numFmtId="0" fontId="18" fillId="0" borderId="0" xfId="4" applyFont="1" applyBorder="1" applyAlignment="1">
      <alignment horizontal="center" vertical="center" wrapText="1"/>
    </xf>
    <xf numFmtId="0" fontId="28" fillId="0" borderId="0" xfId="0" applyFont="1" applyAlignment="1">
      <alignment horizontal="left" vertical="center"/>
    </xf>
    <xf numFmtId="0" fontId="19" fillId="0" borderId="0" xfId="0" applyFont="1" applyAlignment="1">
      <alignment horizontal="left" vertical="top"/>
    </xf>
    <xf numFmtId="0" fontId="7" fillId="0" borderId="0" xfId="1" applyAlignment="1" applyProtection="1">
      <alignment vertical="top"/>
      <protection locked="0"/>
    </xf>
    <xf numFmtId="0" fontId="7" fillId="0" borderId="0" xfId="1" applyAlignment="1">
      <alignment horizontal="right"/>
    </xf>
    <xf numFmtId="0" fontId="7" fillId="10" borderId="0" xfId="1" applyFill="1" applyAlignment="1" applyProtection="1">
      <alignment vertical="top"/>
      <protection locked="0"/>
    </xf>
    <xf numFmtId="0" fontId="18" fillId="0" borderId="0" xfId="4" applyFont="1" applyAlignment="1">
      <alignment horizontal="left" vertical="center" indent="1"/>
    </xf>
    <xf numFmtId="0" fontId="19" fillId="0" borderId="0" xfId="0" applyFont="1" applyAlignment="1">
      <alignment horizontal="left" vertical="top" wrapText="1" indent="1"/>
    </xf>
    <xf numFmtId="0" fontId="18" fillId="0" borderId="0" xfId="4" applyFont="1" applyAlignment="1">
      <alignment horizontal="center" vertical="center"/>
    </xf>
    <xf numFmtId="0" fontId="7" fillId="0" borderId="0" xfId="1" applyAlignment="1" applyProtection="1">
      <alignment horizontal="right" vertical="top"/>
      <protection locked="0"/>
    </xf>
    <xf numFmtId="0" fontId="17" fillId="0" borderId="0" xfId="4" applyAlignment="1"/>
    <xf numFmtId="0" fontId="7" fillId="10" borderId="0" xfId="1" applyFill="1" applyProtection="1">
      <protection locked="0"/>
    </xf>
    <xf numFmtId="0" fontId="7" fillId="0" borderId="0" xfId="1" applyAlignment="1" applyProtection="1">
      <alignment horizontal="right" vertical="top"/>
      <protection locked="0"/>
    </xf>
    <xf numFmtId="0" fontId="8" fillId="0" borderId="0" xfId="1" applyFont="1" applyAlignment="1" applyProtection="1">
      <alignment horizontal="left" vertical="top" wrapText="1"/>
      <protection locked="0"/>
    </xf>
    <xf numFmtId="0" fontId="11" fillId="7" borderId="0" xfId="1" applyFont="1" applyFill="1" applyAlignment="1">
      <alignment horizontal="left"/>
    </xf>
    <xf numFmtId="0" fontId="12" fillId="7" borderId="0" xfId="1" applyFont="1" applyFill="1" applyAlignment="1">
      <alignment horizontal="left"/>
    </xf>
    <xf numFmtId="0" fontId="7" fillId="0" borderId="5" xfId="1" applyBorder="1" applyAlignment="1">
      <alignment horizontal="center"/>
    </xf>
    <xf numFmtId="0" fontId="7" fillId="0" borderId="6" xfId="1" applyBorder="1" applyAlignment="1">
      <alignment horizontal="center"/>
    </xf>
    <xf numFmtId="0" fontId="5" fillId="3" borderId="0" xfId="2" applyFont="1" applyFill="1" applyAlignment="1">
      <alignment horizontal="center" vertical="center"/>
    </xf>
    <xf numFmtId="0" fontId="5" fillId="5" borderId="0" xfId="2" applyFont="1" applyFill="1" applyAlignment="1">
      <alignment horizontal="center" vertical="center"/>
    </xf>
    <xf numFmtId="0" fontId="4" fillId="7" borderId="0" xfId="2" applyFill="1" applyAlignment="1">
      <alignment horizontal="center" vertical="center"/>
    </xf>
    <xf numFmtId="0" fontId="7" fillId="4" borderId="0" xfId="1" applyFill="1" applyAlignment="1">
      <alignment horizontal="center" vertical="center"/>
    </xf>
    <xf numFmtId="0" fontId="7" fillId="8" borderId="0" xfId="1" applyFill="1" applyAlignment="1">
      <alignment horizontal="center" vertical="center"/>
    </xf>
    <xf numFmtId="0" fontId="14" fillId="0" borderId="0" xfId="1" applyFont="1" applyAlignment="1">
      <alignment horizontal="left" vertical="top" wrapText="1"/>
    </xf>
    <xf numFmtId="0" fontId="18" fillId="0" borderId="0" xfId="4" applyFont="1" applyAlignment="1">
      <alignment horizontal="center" vertical="center" wrapText="1"/>
    </xf>
    <xf numFmtId="0" fontId="18" fillId="0" borderId="13" xfId="4" applyFont="1" applyBorder="1" applyAlignment="1">
      <alignment horizontal="center" vertical="center" wrapText="1"/>
    </xf>
    <xf numFmtId="0" fontId="16" fillId="0" borderId="0" xfId="0" applyFont="1" applyAlignment="1">
      <alignment horizontal="left" vertical="top" wrapText="1"/>
    </xf>
  </cellXfs>
  <cellStyles count="5">
    <cellStyle name="Currency 2" xfId="3" xr:uid="{4EFEC86A-A839-4D2D-A116-1A5C27E6ACC1}"/>
    <cellStyle name="Heading 1 2" xfId="2" xr:uid="{5CD26483-6C8C-44B6-8519-57CD5E367B8B}"/>
    <cellStyle name="Hyperlink" xfId="4" builtinId="8"/>
    <cellStyle name="Normal" xfId="0" builtinId="0"/>
    <cellStyle name="Normal 2" xfId="1" xr:uid="{C8F85A31-18F5-4DE9-9614-04919BD65EE8}"/>
  </cellStyles>
  <dxfs count="116">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numFmt numFmtId="164" formatCode="[$$-409]#,##0_ ;\-[$$-409]#,##0\ "/>
      <alignment horizontal="left" textRotation="0" wrapText="0" indent="1" justifyLastLine="0" shrinkToFit="0" readingOrder="0"/>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alignment horizontal="left" vertical="center" textRotation="0" wrapText="0" indent="1" justifyLastLine="0" shrinkToFit="0" readingOrder="0"/>
    </dxf>
    <dxf>
      <alignment horizontal="left" textRotation="0" wrapText="0" indent="1" justifyLastLine="0" shrinkToFit="0" readingOrder="0"/>
    </dxf>
    <dxf>
      <alignment horizontal="left" textRotation="0" wrapText="0" indent="1"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5" formatCode="&quot;$&quot;#,##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4" formatCode="[$$-409]#,##0_ ;\-[$$-409]#,##0\ "/>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solid">
          <fgColor indexed="64"/>
          <bgColor rgb="FF004A8D"/>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alignment horizontal="center" vertical="center" textRotation="0" wrapText="0" indent="0" justifyLastLine="0" shrinkToFit="0" readingOrder="0"/>
    </dxf>
    <dxf>
      <font>
        <color rgb="FFFF0000"/>
      </font>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numFmt numFmtId="164" formatCode="[$$-409]#,##0_ ;\-[$$-409]#,##0\ "/>
      <alignment horizontal="left" textRotation="0" wrapText="0" indent="1" justifyLastLine="0" shrinkToFit="0" readingOrder="0"/>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alignment horizontal="left" vertical="center" textRotation="0" wrapText="0" indent="1" justifyLastLine="0" shrinkToFit="0" readingOrder="0"/>
    </dxf>
    <dxf>
      <alignment horizontal="left" textRotation="0" wrapText="0" indent="1" justifyLastLine="0" shrinkToFit="0" readingOrder="0"/>
    </dxf>
    <dxf>
      <alignment horizontal="left" textRotation="0" wrapText="0" indent="1"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5" formatCode="&quot;$&quot;#,##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4" formatCode="[$$-409]#,##0_ ;\-[$$-409]#,##0\ "/>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solid">
          <fgColor indexed="64"/>
          <bgColor rgb="FF004A8D"/>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alignment horizontal="center" vertical="center" textRotation="0" wrapText="0" indent="0" justifyLastLine="0" shrinkToFit="0" readingOrder="0"/>
    </dxf>
    <dxf>
      <font>
        <color rgb="FFFF0000"/>
      </font>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numFmt numFmtId="164" formatCode="[$$-409]#,##0_ ;\-[$$-409]#,##0\ "/>
      <alignment horizontal="left" textRotation="0" wrapText="0" indent="1" justifyLastLine="0" shrinkToFit="0" readingOrder="0"/>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alignment horizontal="left" vertical="center" textRotation="0" wrapText="0" indent="1" justifyLastLine="0" shrinkToFit="0" readingOrder="0"/>
    </dxf>
    <dxf>
      <alignment horizontal="left" textRotation="0" wrapText="0" indent="1" justifyLastLine="0" shrinkToFit="0" readingOrder="0"/>
    </dxf>
    <dxf>
      <alignment horizontal="left" textRotation="0" wrapText="0" indent="1"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5" formatCode="&quot;$&quot;#,##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4" formatCode="[$$-409]#,##0_ ;\-[$$-409]#,##0\ "/>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solid">
          <fgColor indexed="64"/>
          <bgColor rgb="FF004A8D"/>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alignment horizontal="center" vertical="center" textRotation="0" wrapText="0" indent="0" justifyLastLine="0" shrinkToFit="0" readingOrder="0"/>
    </dxf>
    <dxf>
      <font>
        <color rgb="FFFF0000"/>
      </font>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numFmt numFmtId="164" formatCode="[$$-409]#,##0_ ;\-[$$-409]#,##0\ "/>
      <alignment horizontal="left" textRotation="0" wrapText="0" indent="1" justifyLastLine="0" shrinkToFit="0" readingOrder="0"/>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alignment horizontal="left" vertical="center" textRotation="0" wrapText="0" indent="1" justifyLastLine="0" shrinkToFit="0" readingOrder="0"/>
    </dxf>
    <dxf>
      <alignment horizontal="left" textRotation="0" wrapText="0" indent="1" justifyLastLine="0" shrinkToFit="0" readingOrder="0"/>
    </dxf>
    <dxf>
      <alignment horizontal="left" textRotation="0" wrapText="0" indent="1"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5" formatCode="&quot;$&quot;#,##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4" formatCode="[$$-409]#,##0_ ;\-[$$-409]#,##0\ "/>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solid">
          <fgColor indexed="64"/>
          <bgColor rgb="FF004A8D"/>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alignment horizontal="center" vertical="center" textRotation="0" wrapText="0" indent="0" justifyLastLine="0" shrinkToFit="0" readingOrder="0"/>
    </dxf>
    <dxf>
      <font>
        <color rgb="FFFF0000"/>
      </font>
    </dxf>
    <dxf>
      <fill>
        <patternFill>
          <bgColor theme="0" tint="-4.9989318521683403E-2"/>
        </patternFill>
      </fill>
      <border diagonalUp="0" diagonalDown="0">
        <left/>
        <right/>
        <top/>
        <bottom/>
        <vertical/>
        <horizontal/>
      </border>
    </dxf>
    <dxf>
      <font>
        <b/>
        <color theme="1"/>
      </font>
      <border>
        <top style="medium">
          <color theme="4"/>
        </top>
      </border>
    </dxf>
    <dxf>
      <font>
        <b/>
        <i val="0"/>
        <color theme="1"/>
      </font>
      <fill>
        <patternFill patternType="solid">
          <fgColor theme="6"/>
          <bgColor theme="4"/>
        </patternFill>
      </fill>
    </dxf>
    <dxf>
      <font>
        <color theme="1"/>
      </font>
      <border diagonalUp="0" diagonalDown="0">
        <left/>
        <right/>
        <top/>
        <bottom/>
        <vertical/>
        <horizontal/>
      </border>
    </dxf>
    <dxf>
      <fill>
        <patternFill>
          <bgColor theme="0" tint="-4.9989318521683403E-2"/>
        </patternFill>
      </fill>
      <border diagonalUp="0" diagonalDown="0">
        <left/>
        <right/>
        <top/>
        <bottom/>
        <vertical/>
        <horizontal/>
      </border>
    </dxf>
    <dxf>
      <font>
        <b/>
        <color theme="1"/>
      </font>
      <border>
        <top style="medium">
          <color theme="9" tint="-0.24994659260841701"/>
        </top>
      </border>
    </dxf>
    <dxf>
      <font>
        <b/>
        <i val="0"/>
        <color theme="1"/>
      </font>
      <fill>
        <patternFill patternType="solid">
          <fgColor theme="6"/>
          <bgColor theme="9" tint="-0.24994659260841701"/>
        </patternFill>
      </fill>
    </dxf>
    <dxf>
      <font>
        <color theme="1"/>
      </font>
      <border diagonalUp="0" diagonalDown="0">
        <left/>
        <right/>
        <top/>
        <bottom/>
        <vertical/>
        <horizontal/>
      </border>
    </dxf>
    <dxf>
      <fill>
        <patternFill>
          <bgColor theme="0" tint="-4.9989318521683403E-2"/>
        </patternFill>
      </fill>
      <border diagonalUp="0" diagonalDown="0">
        <left/>
        <right/>
        <top/>
        <bottom/>
        <vertical/>
        <horizontal/>
      </border>
    </dxf>
    <dxf>
      <font>
        <b/>
        <color theme="1"/>
      </font>
      <border>
        <top style="medium">
          <color theme="6" tint="-0.24994659260841701"/>
        </top>
      </border>
    </dxf>
    <dxf>
      <font>
        <b/>
        <i val="0"/>
        <color theme="1"/>
      </font>
      <fill>
        <patternFill patternType="solid">
          <fgColor theme="6"/>
          <bgColor theme="6"/>
        </patternFill>
      </fill>
    </dxf>
    <dxf>
      <font>
        <color theme="1"/>
      </font>
      <border diagonalUp="0" diagonalDown="0">
        <left/>
        <right/>
        <top/>
        <bottom/>
        <vertical/>
        <horizontal/>
      </border>
    </dxf>
  </dxfs>
  <tableStyles count="3" defaultTableStyle="TableStyleMedium2" defaultPivotStyle="PivotStyleLight16">
    <tableStyle name="College Budget" pivot="0" count="4" xr9:uid="{3A8F37E5-C82B-4793-AB85-B8F5C574C5B1}">
      <tableStyleElement type="wholeTable" dxfId="115"/>
      <tableStyleElement type="headerRow" dxfId="114"/>
      <tableStyleElement type="totalRow" dxfId="113"/>
      <tableStyleElement type="firstRowStripe" dxfId="112"/>
    </tableStyle>
    <tableStyle name="Monthly Expenses" pivot="0" count="4" xr9:uid="{519DF74B-0BB7-405D-B124-CC93E144C59C}">
      <tableStyleElement type="wholeTable" dxfId="111"/>
      <tableStyleElement type="headerRow" dxfId="110"/>
      <tableStyleElement type="totalRow" dxfId="109"/>
      <tableStyleElement type="firstRowStripe" dxfId="108"/>
    </tableStyle>
    <tableStyle name="Monthly Income" pivot="0" count="4" xr9:uid="{AC6D06A8-F854-479A-8284-586CB175AB95}">
      <tableStyleElement type="wholeTable" dxfId="107"/>
      <tableStyleElement type="headerRow" dxfId="106"/>
      <tableStyleElement type="totalRow" dxfId="105"/>
      <tableStyleElement type="firstRowStripe" dxfId="104"/>
    </tableStyle>
  </tableStyles>
  <colors>
    <mruColors>
      <color rgb="FFF1B312"/>
      <color rgb="FF004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r>
              <a:rPr lang="pl-PL" sz="1600" b="1">
                <a:solidFill>
                  <a:schemeClr val="tx1"/>
                </a:solidFill>
                <a:latin typeface="+mj-lt"/>
              </a:rPr>
              <a:t>My </a:t>
            </a:r>
            <a:r>
              <a:rPr lang="en-US" sz="1600" b="1">
                <a:solidFill>
                  <a:schemeClr val="tx1"/>
                </a:solidFill>
                <a:latin typeface="+mj-lt"/>
              </a:rPr>
              <a:t>m</a:t>
            </a:r>
            <a:r>
              <a:rPr lang="pl-PL" sz="1600" b="1">
                <a:solidFill>
                  <a:schemeClr val="tx1"/>
                </a:solidFill>
                <a:latin typeface="+mj-lt"/>
              </a:rPr>
              <a:t>onthly </a:t>
            </a:r>
            <a:r>
              <a:rPr lang="en-US" sz="1600" b="1">
                <a:solidFill>
                  <a:schemeClr val="tx1"/>
                </a:solidFill>
                <a:latin typeface="+mj-lt"/>
              </a:rPr>
              <a:t>b</a:t>
            </a:r>
            <a:r>
              <a:rPr lang="pl-PL" sz="1600" b="1">
                <a:solidFill>
                  <a:schemeClr val="tx1"/>
                </a:solidFill>
                <a:latin typeface="+mj-lt"/>
              </a:rPr>
              <a:t>udget</a:t>
            </a:r>
          </a:p>
        </c:rich>
      </c:tx>
      <c:layout>
        <c:manualLayout>
          <c:xMode val="edge"/>
          <c:yMode val="edge"/>
          <c:x val="0.42099298563289345"/>
          <c:y val="8.56423615442868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endParaRPr lang="en-US"/>
        </a:p>
      </c:txPr>
    </c:title>
    <c:autoTitleDeleted val="0"/>
    <c:plotArea>
      <c:layout>
        <c:manualLayout>
          <c:layoutTarget val="inner"/>
          <c:xMode val="edge"/>
          <c:yMode val="edge"/>
          <c:x val="3.7599438657510691E-2"/>
          <c:y val="0.18210066929168853"/>
          <c:w val="0.90900664719187374"/>
          <c:h val="0.62888140293492845"/>
        </c:manualLayout>
      </c:layout>
      <c:barChart>
        <c:barDir val="bar"/>
        <c:grouping val="percentStacked"/>
        <c:varyColors val="0"/>
        <c:ser>
          <c:idx val="0"/>
          <c:order val="0"/>
          <c:tx>
            <c:strRef>
              <c:f>[1]Calculation!$A$3</c:f>
              <c:strCache>
                <c:ptCount val="1"/>
                <c:pt idx="0">
                  <c:v>Income left</c:v>
                </c:pt>
              </c:strCache>
            </c:strRef>
          </c:tx>
          <c:spPr>
            <a:solidFill>
              <a:schemeClr val="accent3"/>
            </a:solidFill>
            <a:ln w="19050">
              <a:noFill/>
            </a:ln>
            <a:effectLst/>
          </c:spPr>
          <c:invertIfNegative val="0"/>
          <c:dPt>
            <c:idx val="0"/>
            <c:invertIfNegative val="0"/>
            <c:bubble3D val="0"/>
            <c:spPr>
              <a:solidFill>
                <a:schemeClr val="accent3"/>
              </a:solidFill>
              <a:ln w="19050">
                <a:noFill/>
              </a:ln>
              <a:effectLst/>
            </c:spPr>
            <c:extLst>
              <c:ext xmlns:c16="http://schemas.microsoft.com/office/drawing/2014/chart" uri="{C3380CC4-5D6E-409C-BE32-E72D297353CC}">
                <c16:uniqueId val="{00000001-AB2E-4248-B991-7E2D3DB76C1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[1]Calculation!$B$3</c:f>
              <c:numCache>
                <c:formatCode>General</c:formatCode>
                <c:ptCount val="1"/>
                <c:pt idx="0">
                  <c:v>0</c:v>
                </c:pt>
              </c:numCache>
            </c:numRef>
          </c:val>
          <c:extLst>
            <c:ext xmlns:c16="http://schemas.microsoft.com/office/drawing/2014/chart" uri="{C3380CC4-5D6E-409C-BE32-E72D297353CC}">
              <c16:uniqueId val="{00000002-AB2E-4248-B991-7E2D3DB76C1C}"/>
            </c:ext>
          </c:extLst>
        </c:ser>
        <c:ser>
          <c:idx val="1"/>
          <c:order val="1"/>
          <c:tx>
            <c:strRef>
              <c:f>[1]Calculation!$A$4</c:f>
              <c:strCache>
                <c:ptCount val="1"/>
                <c:pt idx="0">
                  <c:v>Monthly expenses</c:v>
                </c:pt>
              </c:strCache>
            </c:strRef>
          </c:tx>
          <c:spPr>
            <a:solidFill>
              <a:schemeClr val="accent6">
                <a:lumMod val="75000"/>
              </a:schemeClr>
            </a:solidFill>
            <a:ln w="19050">
              <a:noFill/>
            </a:ln>
            <a:effectLst/>
          </c:spPr>
          <c:invertIfNegative val="0"/>
          <c:dPt>
            <c:idx val="0"/>
            <c:invertIfNegative val="0"/>
            <c:bubble3D val="0"/>
            <c:spPr>
              <a:solidFill>
                <a:schemeClr val="accent6">
                  <a:lumMod val="75000"/>
                </a:schemeClr>
              </a:solidFill>
              <a:ln w="19050">
                <a:noFill/>
              </a:ln>
              <a:effectLst/>
            </c:spPr>
            <c:extLst>
              <c:ext xmlns:c16="http://schemas.microsoft.com/office/drawing/2014/chart" uri="{C3380CC4-5D6E-409C-BE32-E72D297353CC}">
                <c16:uniqueId val="{00000004-AB2E-4248-B991-7E2D3DB76C1C}"/>
              </c:ext>
            </c:extLst>
          </c:dPt>
          <c:dLbls>
            <c:dLbl>
              <c:idx val="0"/>
              <c:layout>
                <c:manualLayout>
                  <c:x val="-3.14194384157932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2E-4248-B991-7E2D3DB76C1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[1]Calculation!$B$4</c:f>
              <c:numCache>
                <c:formatCode>General</c:formatCode>
                <c:ptCount val="1"/>
                <c:pt idx="0">
                  <c:v>0</c:v>
                </c:pt>
              </c:numCache>
            </c:numRef>
          </c:val>
          <c:extLst>
            <c:ext xmlns:c16="http://schemas.microsoft.com/office/drawing/2014/chart" uri="{C3380CC4-5D6E-409C-BE32-E72D297353CC}">
              <c16:uniqueId val="{00000005-AB2E-4248-B991-7E2D3DB76C1C}"/>
            </c:ext>
          </c:extLst>
        </c:ser>
        <c:ser>
          <c:idx val="2"/>
          <c:order val="2"/>
          <c:tx>
            <c:strRef>
              <c:f>[1]Calculation!$A$5</c:f>
              <c:strCache>
                <c:ptCount val="1"/>
                <c:pt idx="0">
                  <c:v>Semester expenses (per month)</c:v>
                </c:pt>
              </c:strCache>
            </c:strRef>
          </c:tx>
          <c:spPr>
            <a:solidFill>
              <a:schemeClr val="accent1"/>
            </a:solidFill>
            <a:ln w="19050">
              <a:noFill/>
            </a:ln>
            <a:effectLst/>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7-AB2E-4248-B991-7E2D3DB76C1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[1]Calculation!$B$5</c:f>
              <c:numCache>
                <c:formatCode>General</c:formatCode>
                <c:ptCount val="1"/>
                <c:pt idx="0">
                  <c:v>0</c:v>
                </c:pt>
              </c:numCache>
            </c:numRef>
          </c:val>
          <c:extLst>
            <c:ext xmlns:c16="http://schemas.microsoft.com/office/drawing/2014/chart" uri="{C3380CC4-5D6E-409C-BE32-E72D297353CC}">
              <c16:uniqueId val="{00000008-AB2E-4248-B991-7E2D3DB76C1C}"/>
            </c:ext>
          </c:extLst>
        </c:ser>
        <c:dLbls>
          <c:showLegendKey val="0"/>
          <c:showVal val="0"/>
          <c:showCatName val="0"/>
          <c:showSerName val="0"/>
          <c:showPercent val="0"/>
          <c:showBubbleSize val="0"/>
        </c:dLbls>
        <c:gapWidth val="100"/>
        <c:overlap val="100"/>
        <c:axId val="126430575"/>
        <c:axId val="139280911"/>
      </c:barChart>
      <c:valAx>
        <c:axId val="139280911"/>
        <c:scaling>
          <c:orientation val="minMax"/>
        </c:scaling>
        <c:delete val="1"/>
        <c:axPos val="b"/>
        <c:numFmt formatCode="0%" sourceLinked="1"/>
        <c:majorTickMark val="out"/>
        <c:minorTickMark val="none"/>
        <c:tickLblPos val="nextTo"/>
        <c:crossAx val="126430575"/>
        <c:crosses val="autoZero"/>
        <c:crossBetween val="between"/>
      </c:valAx>
      <c:catAx>
        <c:axId val="126430575"/>
        <c:scaling>
          <c:orientation val="minMax"/>
        </c:scaling>
        <c:delete val="1"/>
        <c:axPos val="l"/>
        <c:numFmt formatCode="[$$-409]#,##0_ ;\-[$$-409]#,##0\ " sourceLinked="1"/>
        <c:majorTickMark val="out"/>
        <c:minorTickMark val="none"/>
        <c:tickLblPos val="nextTo"/>
        <c:crossAx val="139280911"/>
        <c:crosses val="autoZero"/>
        <c:auto val="1"/>
        <c:lblAlgn val="ctr"/>
        <c:lblOffset val="100"/>
        <c:noMultiLvlLbl val="0"/>
      </c:catAx>
      <c:spPr>
        <a:noFill/>
        <a:ln>
          <a:noFill/>
        </a:ln>
        <a:effectLst/>
      </c:spPr>
    </c:plotArea>
    <c:legend>
      <c:legendPos val="b"/>
      <c:layout>
        <c:manualLayout>
          <c:xMode val="edge"/>
          <c:yMode val="edge"/>
          <c:x val="0.30504147347435229"/>
          <c:y val="0.72319849269443681"/>
          <c:w val="0.38991705305129543"/>
          <c:h val="0.225416090378991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My monthly</a:t>
            </a:r>
            <a:r>
              <a:rPr lang="en-US" sz="1600" b="1" baseline="0">
                <a:solidFill>
                  <a:sysClr val="windowText" lastClr="000000"/>
                </a:solidFill>
              </a:rPr>
              <a:t>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808388662867415E-2"/>
          <c:y val="5.2001282645099227E-2"/>
          <c:w val="0.96649745925076613"/>
          <c:h val="0.93982789760536933"/>
        </c:manualLayout>
      </c:layout>
      <c:barChart>
        <c:barDir val="bar"/>
        <c:grouping val="stacked"/>
        <c:varyColors val="0"/>
        <c:ser>
          <c:idx val="0"/>
          <c:order val="0"/>
          <c:tx>
            <c:strRef>
              <c:f>'Summer 2025'!$B$31:$C$31</c:f>
              <c:strCache>
                <c:ptCount val="2"/>
                <c:pt idx="0">
                  <c:v>Monthly income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'Summer 2025'!$D$42</c:f>
              <c:numCache>
                <c:formatCode>[$$-409]#,##0_ ;\-[$$-409]#,##0\ </c:formatCode>
                <c:ptCount val="1"/>
                <c:pt idx="0">
                  <c:v>0</c:v>
                </c:pt>
              </c:numCache>
            </c:numRef>
          </c:val>
          <c:extLst>
            <c:ext xmlns:c16="http://schemas.microsoft.com/office/drawing/2014/chart" uri="{C3380CC4-5D6E-409C-BE32-E72D297353CC}">
              <c16:uniqueId val="{00000000-71B2-4C2B-ABAC-CC28CB7CA8FA}"/>
            </c:ext>
          </c:extLst>
        </c:ser>
        <c:ser>
          <c:idx val="1"/>
          <c:order val="1"/>
          <c:tx>
            <c:strRef>
              <c:f>'Summer 2025'!$F$31:$G$31</c:f>
              <c:strCache>
                <c:ptCount val="2"/>
                <c:pt idx="0">
                  <c:v>Monthly expenses</c:v>
                </c:pt>
              </c:strCache>
            </c:strRef>
          </c:tx>
          <c:spPr>
            <a:solidFill>
              <a:schemeClr val="accent4"/>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2-71B2-4C2B-ABAC-CC28CB7CA8F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'Summer 2025'!$G$49</c:f>
              <c:numCache>
                <c:formatCode>[$$-409]#,##0_ ;\-[$$-409]#,##0\ </c:formatCode>
                <c:ptCount val="1"/>
                <c:pt idx="0">
                  <c:v>0</c:v>
                </c:pt>
              </c:numCache>
            </c:numRef>
          </c:val>
          <c:extLst>
            <c:ext xmlns:c16="http://schemas.microsoft.com/office/drawing/2014/chart" uri="{C3380CC4-5D6E-409C-BE32-E72D297353CC}">
              <c16:uniqueId val="{00000003-71B2-4C2B-ABAC-CC28CB7CA8FA}"/>
            </c:ext>
          </c:extLst>
        </c:ser>
        <c:ser>
          <c:idx val="2"/>
          <c:order val="2"/>
          <c:tx>
            <c:strRef>
              <c:f>'Summer 2025'!$I$31:$K$31</c:f>
              <c:strCache>
                <c:ptCount val="3"/>
                <c:pt idx="0">
                  <c:v>Semester expenses</c:v>
                </c:pt>
              </c:strCache>
            </c:strRef>
          </c:tx>
          <c:spPr>
            <a:solidFill>
              <a:srgbClr val="004A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'Summer 2025'!$K$40</c:f>
              <c:numCache>
                <c:formatCode>"$"#,##0</c:formatCode>
                <c:ptCount val="1"/>
                <c:pt idx="0">
                  <c:v>0</c:v>
                </c:pt>
              </c:numCache>
            </c:numRef>
          </c:val>
          <c:extLst>
            <c:ext xmlns:c16="http://schemas.microsoft.com/office/drawing/2014/chart" uri="{C3380CC4-5D6E-409C-BE32-E72D297353CC}">
              <c16:uniqueId val="{00000004-71B2-4C2B-ABAC-CC28CB7CA8FA}"/>
            </c:ext>
          </c:extLst>
        </c:ser>
        <c:dLbls>
          <c:dLblPos val="ctr"/>
          <c:showLegendKey val="0"/>
          <c:showVal val="1"/>
          <c:showCatName val="0"/>
          <c:showSerName val="0"/>
          <c:showPercent val="0"/>
          <c:showBubbleSize val="0"/>
        </c:dLbls>
        <c:gapWidth val="150"/>
        <c:overlap val="100"/>
        <c:axId val="1822716448"/>
        <c:axId val="849637232"/>
      </c:barChart>
      <c:catAx>
        <c:axId val="1822716448"/>
        <c:scaling>
          <c:orientation val="minMax"/>
        </c:scaling>
        <c:delete val="1"/>
        <c:axPos val="l"/>
        <c:numFmt formatCode="General" sourceLinked="1"/>
        <c:majorTickMark val="none"/>
        <c:minorTickMark val="none"/>
        <c:tickLblPos val="nextTo"/>
        <c:crossAx val="849637232"/>
        <c:crosses val="autoZero"/>
        <c:auto val="1"/>
        <c:lblAlgn val="ctr"/>
        <c:lblOffset val="100"/>
        <c:noMultiLvlLbl val="0"/>
      </c:catAx>
      <c:valAx>
        <c:axId val="849637232"/>
        <c:scaling>
          <c:orientation val="minMax"/>
        </c:scaling>
        <c:delete val="1"/>
        <c:axPos val="b"/>
        <c:numFmt formatCode="[$$-409]#,##0_ ;\-[$$-409]#,##0\ " sourceLinked="1"/>
        <c:majorTickMark val="none"/>
        <c:minorTickMark val="none"/>
        <c:tickLblPos val="nextTo"/>
        <c:crossAx val="182271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r>
              <a:rPr lang="pl-PL" sz="1600" b="1">
                <a:solidFill>
                  <a:schemeClr val="tx1"/>
                </a:solidFill>
                <a:latin typeface="+mj-lt"/>
              </a:rPr>
              <a:t>My </a:t>
            </a:r>
            <a:r>
              <a:rPr lang="en-US" sz="1600" b="1">
                <a:solidFill>
                  <a:schemeClr val="tx1"/>
                </a:solidFill>
                <a:latin typeface="+mj-lt"/>
              </a:rPr>
              <a:t>m</a:t>
            </a:r>
            <a:r>
              <a:rPr lang="pl-PL" sz="1600" b="1">
                <a:solidFill>
                  <a:schemeClr val="tx1"/>
                </a:solidFill>
                <a:latin typeface="+mj-lt"/>
              </a:rPr>
              <a:t>onthly </a:t>
            </a:r>
            <a:r>
              <a:rPr lang="en-US" sz="1600" b="1">
                <a:solidFill>
                  <a:schemeClr val="tx1"/>
                </a:solidFill>
                <a:latin typeface="+mj-lt"/>
              </a:rPr>
              <a:t>b</a:t>
            </a:r>
            <a:r>
              <a:rPr lang="pl-PL" sz="1600" b="1">
                <a:solidFill>
                  <a:schemeClr val="tx1"/>
                </a:solidFill>
                <a:latin typeface="+mj-lt"/>
              </a:rPr>
              <a:t>udget</a:t>
            </a:r>
          </a:p>
        </c:rich>
      </c:tx>
      <c:layout>
        <c:manualLayout>
          <c:xMode val="edge"/>
          <c:yMode val="edge"/>
          <c:x val="0.42099298563289345"/>
          <c:y val="8.56423615442868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endParaRPr lang="en-US"/>
        </a:p>
      </c:txPr>
    </c:title>
    <c:autoTitleDeleted val="0"/>
    <c:plotArea>
      <c:layout>
        <c:manualLayout>
          <c:layoutTarget val="inner"/>
          <c:xMode val="edge"/>
          <c:yMode val="edge"/>
          <c:x val="3.7599438657510691E-2"/>
          <c:y val="0.18210066929168853"/>
          <c:w val="0.90900664719187374"/>
          <c:h val="0.62888140293492845"/>
        </c:manualLayout>
      </c:layout>
      <c:barChart>
        <c:barDir val="bar"/>
        <c:grouping val="percentStacked"/>
        <c:varyColors val="0"/>
        <c:ser>
          <c:idx val="0"/>
          <c:order val="0"/>
          <c:tx>
            <c:strRef>
              <c:f>[1]Calculation!$A$3</c:f>
              <c:strCache>
                <c:ptCount val="1"/>
                <c:pt idx="0">
                  <c:v>Income left</c:v>
                </c:pt>
              </c:strCache>
            </c:strRef>
          </c:tx>
          <c:spPr>
            <a:solidFill>
              <a:schemeClr val="accent3"/>
            </a:solidFill>
            <a:ln w="19050">
              <a:noFill/>
            </a:ln>
            <a:effectLst/>
          </c:spPr>
          <c:invertIfNegative val="0"/>
          <c:dPt>
            <c:idx val="0"/>
            <c:invertIfNegative val="0"/>
            <c:bubble3D val="0"/>
            <c:spPr>
              <a:solidFill>
                <a:schemeClr val="accent3"/>
              </a:solidFill>
              <a:ln w="19050">
                <a:noFill/>
              </a:ln>
              <a:effectLst/>
            </c:spPr>
            <c:extLst>
              <c:ext xmlns:c16="http://schemas.microsoft.com/office/drawing/2014/chart" uri="{C3380CC4-5D6E-409C-BE32-E72D297353CC}">
                <c16:uniqueId val="{00000001-C562-4E00-BFDF-B56E2890799B}"/>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[1]Calculation!$B$3</c:f>
              <c:numCache>
                <c:formatCode>General</c:formatCode>
                <c:ptCount val="1"/>
                <c:pt idx="0">
                  <c:v>0</c:v>
                </c:pt>
              </c:numCache>
            </c:numRef>
          </c:val>
          <c:extLst>
            <c:ext xmlns:c16="http://schemas.microsoft.com/office/drawing/2014/chart" uri="{C3380CC4-5D6E-409C-BE32-E72D297353CC}">
              <c16:uniqueId val="{00000002-C562-4E00-BFDF-B56E2890799B}"/>
            </c:ext>
          </c:extLst>
        </c:ser>
        <c:ser>
          <c:idx val="1"/>
          <c:order val="1"/>
          <c:tx>
            <c:strRef>
              <c:f>[1]Calculation!$A$4</c:f>
              <c:strCache>
                <c:ptCount val="1"/>
                <c:pt idx="0">
                  <c:v>Monthly expenses</c:v>
                </c:pt>
              </c:strCache>
            </c:strRef>
          </c:tx>
          <c:spPr>
            <a:solidFill>
              <a:schemeClr val="accent6">
                <a:lumMod val="75000"/>
              </a:schemeClr>
            </a:solidFill>
            <a:ln w="19050">
              <a:noFill/>
            </a:ln>
            <a:effectLst/>
          </c:spPr>
          <c:invertIfNegative val="0"/>
          <c:dPt>
            <c:idx val="0"/>
            <c:invertIfNegative val="0"/>
            <c:bubble3D val="0"/>
            <c:spPr>
              <a:solidFill>
                <a:schemeClr val="accent6">
                  <a:lumMod val="75000"/>
                </a:schemeClr>
              </a:solidFill>
              <a:ln w="19050">
                <a:noFill/>
              </a:ln>
              <a:effectLst/>
            </c:spPr>
            <c:extLst>
              <c:ext xmlns:c16="http://schemas.microsoft.com/office/drawing/2014/chart" uri="{C3380CC4-5D6E-409C-BE32-E72D297353CC}">
                <c16:uniqueId val="{00000004-C562-4E00-BFDF-B56E2890799B}"/>
              </c:ext>
            </c:extLst>
          </c:dPt>
          <c:dLbls>
            <c:dLbl>
              <c:idx val="0"/>
              <c:layout>
                <c:manualLayout>
                  <c:x val="-3.14194384157932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62-4E00-BFDF-B56E2890799B}"/>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[1]Calculation!$B$4</c:f>
              <c:numCache>
                <c:formatCode>General</c:formatCode>
                <c:ptCount val="1"/>
                <c:pt idx="0">
                  <c:v>0</c:v>
                </c:pt>
              </c:numCache>
            </c:numRef>
          </c:val>
          <c:extLst>
            <c:ext xmlns:c16="http://schemas.microsoft.com/office/drawing/2014/chart" uri="{C3380CC4-5D6E-409C-BE32-E72D297353CC}">
              <c16:uniqueId val="{00000005-C562-4E00-BFDF-B56E2890799B}"/>
            </c:ext>
          </c:extLst>
        </c:ser>
        <c:ser>
          <c:idx val="2"/>
          <c:order val="2"/>
          <c:tx>
            <c:strRef>
              <c:f>[1]Calculation!$A$5</c:f>
              <c:strCache>
                <c:ptCount val="1"/>
                <c:pt idx="0">
                  <c:v>Semester expenses (per month)</c:v>
                </c:pt>
              </c:strCache>
            </c:strRef>
          </c:tx>
          <c:spPr>
            <a:solidFill>
              <a:schemeClr val="accent1"/>
            </a:solidFill>
            <a:ln w="19050">
              <a:noFill/>
            </a:ln>
            <a:effectLst/>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7-C562-4E00-BFDF-B56E2890799B}"/>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[1]Calculation!$B$5</c:f>
              <c:numCache>
                <c:formatCode>General</c:formatCode>
                <c:ptCount val="1"/>
                <c:pt idx="0">
                  <c:v>0</c:v>
                </c:pt>
              </c:numCache>
            </c:numRef>
          </c:val>
          <c:extLst>
            <c:ext xmlns:c16="http://schemas.microsoft.com/office/drawing/2014/chart" uri="{C3380CC4-5D6E-409C-BE32-E72D297353CC}">
              <c16:uniqueId val="{00000008-C562-4E00-BFDF-B56E2890799B}"/>
            </c:ext>
          </c:extLst>
        </c:ser>
        <c:dLbls>
          <c:showLegendKey val="0"/>
          <c:showVal val="0"/>
          <c:showCatName val="0"/>
          <c:showSerName val="0"/>
          <c:showPercent val="0"/>
          <c:showBubbleSize val="0"/>
        </c:dLbls>
        <c:gapWidth val="100"/>
        <c:overlap val="100"/>
        <c:axId val="126430575"/>
        <c:axId val="139280911"/>
      </c:barChart>
      <c:valAx>
        <c:axId val="139280911"/>
        <c:scaling>
          <c:orientation val="minMax"/>
        </c:scaling>
        <c:delete val="1"/>
        <c:axPos val="b"/>
        <c:numFmt formatCode="0%" sourceLinked="1"/>
        <c:majorTickMark val="out"/>
        <c:minorTickMark val="none"/>
        <c:tickLblPos val="nextTo"/>
        <c:crossAx val="126430575"/>
        <c:crosses val="autoZero"/>
        <c:crossBetween val="between"/>
      </c:valAx>
      <c:catAx>
        <c:axId val="126430575"/>
        <c:scaling>
          <c:orientation val="minMax"/>
        </c:scaling>
        <c:delete val="1"/>
        <c:axPos val="l"/>
        <c:numFmt formatCode="[$$-409]#,##0_ ;\-[$$-409]#,##0\ " sourceLinked="1"/>
        <c:majorTickMark val="out"/>
        <c:minorTickMark val="none"/>
        <c:tickLblPos val="nextTo"/>
        <c:crossAx val="139280911"/>
        <c:crosses val="autoZero"/>
        <c:auto val="1"/>
        <c:lblAlgn val="ctr"/>
        <c:lblOffset val="100"/>
        <c:noMultiLvlLbl val="0"/>
      </c:catAx>
      <c:spPr>
        <a:noFill/>
        <a:ln>
          <a:noFill/>
        </a:ln>
        <a:effectLst/>
      </c:spPr>
    </c:plotArea>
    <c:legend>
      <c:legendPos val="b"/>
      <c:layout>
        <c:manualLayout>
          <c:xMode val="edge"/>
          <c:yMode val="edge"/>
          <c:x val="0.30504147347435229"/>
          <c:y val="0.72319849269443681"/>
          <c:w val="0.38991705305129543"/>
          <c:h val="0.225416090378991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Monthly expenses</a:t>
            </a:r>
          </a:p>
        </c:rich>
      </c:tx>
      <c:layout>
        <c:manualLayout>
          <c:xMode val="edge"/>
          <c:yMode val="edge"/>
          <c:x val="0.30645984251968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'Fall 2025'!$G$34</c:f>
              <c:strCache>
                <c:ptCount val="1"/>
                <c:pt idx="0">
                  <c:v>Amount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'Fall 2025'!$F$35:$F$48</c:f>
              <c:strCache>
                <c:ptCount val="14"/>
                <c:pt idx="0">
                  <c:v>Rent/Mortgage </c:v>
                </c:pt>
                <c:pt idx="1">
                  <c:v>Utilities (electric, water, gas) </c:v>
                </c:pt>
                <c:pt idx="2">
                  <c:v>Internet</c:v>
                </c:pt>
                <c:pt idx="3">
                  <c:v>Cell phone</c:v>
                </c:pt>
                <c:pt idx="4">
                  <c:v>Groceries</c:v>
                </c:pt>
                <c:pt idx="5">
                  <c:v>Student loans</c:v>
                </c:pt>
                <c:pt idx="6">
                  <c:v>Credit cards</c:v>
                </c:pt>
                <c:pt idx="7">
                  <c:v>Car Payment</c:v>
                </c:pt>
                <c:pt idx="8">
                  <c:v>Gas and Transportation</c:v>
                </c:pt>
                <c:pt idx="9">
                  <c:v>Insurance</c:v>
                </c:pt>
                <c:pt idx="10">
                  <c:v>Child Care</c:v>
                </c:pt>
                <c:pt idx="11">
                  <c:v>Subscriptions</c:v>
                </c:pt>
                <c:pt idx="12">
                  <c:v>Entertainment</c:v>
                </c:pt>
                <c:pt idx="13">
                  <c:v>Miscellaneous</c:v>
                </c:pt>
              </c:strCache>
            </c:strRef>
          </c:cat>
          <c:val>
            <c:numRef>
              <c:f>'Fall 2025'!$G$35:$G$48</c:f>
              <c:numCache>
                <c:formatCode>[$$-409]#,##0_ ;\-[$$-409]#,##0\ </c:formatCode>
                <c:ptCount val="14"/>
              </c:numCache>
            </c:numRef>
          </c:val>
          <c:extLst>
            <c:ext xmlns:c16="http://schemas.microsoft.com/office/drawing/2014/chart" uri="{C3380CC4-5D6E-409C-BE32-E72D297353CC}">
              <c16:uniqueId val="{00000000-750F-43D4-93B7-85DA60D55154}"/>
            </c:ext>
          </c:extLst>
        </c:ser>
        <c:dLbls>
          <c:showLegendKey val="0"/>
          <c:showVal val="0"/>
          <c:showCatName val="0"/>
          <c:showSerName val="0"/>
          <c:showPercent val="0"/>
          <c:showBubbleSize val="0"/>
        </c:dLbls>
        <c:gapWidth val="25"/>
        <c:axId val="141046351"/>
        <c:axId val="123016767"/>
      </c:barChart>
      <c:catAx>
        <c:axId val="14104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3016767"/>
        <c:crosses val="autoZero"/>
        <c:auto val="1"/>
        <c:lblAlgn val="ctr"/>
        <c:lblOffset val="100"/>
        <c:noMultiLvlLbl val="0"/>
      </c:catAx>
      <c:valAx>
        <c:axId val="123016767"/>
        <c:scaling>
          <c:orientation val="minMax"/>
        </c:scaling>
        <c:delete val="1"/>
        <c:axPos val="t"/>
        <c:numFmt formatCode="[$$-409]#,##0_ ;\-[$$-409]#,##0\ " sourceLinked="1"/>
        <c:majorTickMark val="none"/>
        <c:minorTickMark val="none"/>
        <c:tickLblPos val="nextTo"/>
        <c:crossAx val="141046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pl-PL" sz="1200" b="1"/>
              <a:t>Semester </a:t>
            </a:r>
            <a:r>
              <a:rPr lang="en-US" sz="1200" b="1"/>
              <a:t>e</a:t>
            </a:r>
            <a:r>
              <a:rPr lang="pl-PL" sz="1200" b="1"/>
              <a:t>xpenses (per month)</a:t>
            </a:r>
          </a:p>
        </c:rich>
      </c:tx>
      <c:layout>
        <c:manualLayout>
          <c:xMode val="edge"/>
          <c:yMode val="edge"/>
          <c:x val="0.24044444444444441"/>
          <c:y val="4.1666666666666664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'Fall 2025'!$I$35:$I$39</c:f>
              <c:strCache>
                <c:ptCount val="5"/>
                <c:pt idx="0">
                  <c:v>Tuition and Fees</c:v>
                </c:pt>
                <c:pt idx="1">
                  <c:v>Charger Tech 360</c:v>
                </c:pt>
                <c:pt idx="2">
                  <c:v>Books and Supplies</c:v>
                </c:pt>
                <c:pt idx="3">
                  <c:v>Student Housing</c:v>
                </c:pt>
                <c:pt idx="4">
                  <c:v>Other fees</c:v>
                </c:pt>
              </c:strCache>
            </c:strRef>
          </c:cat>
          <c:val>
            <c:numRef>
              <c:f>'Fall 2025'!$K$35:$K$39</c:f>
              <c:numCache>
                <c:formatCode>[$$-409]#,##0_ ;\-[$$-409]#,##0\ </c:formatCode>
                <c:ptCount val="5"/>
                <c:pt idx="0">
                  <c:v>0</c:v>
                </c:pt>
                <c:pt idx="1">
                  <c:v>0</c:v>
                </c:pt>
                <c:pt idx="2">
                  <c:v>0</c:v>
                </c:pt>
                <c:pt idx="3">
                  <c:v>0</c:v>
                </c:pt>
                <c:pt idx="4">
                  <c:v>0</c:v>
                </c:pt>
              </c:numCache>
            </c:numRef>
          </c:val>
          <c:extLst>
            <c:ext xmlns:c16="http://schemas.microsoft.com/office/drawing/2014/chart" uri="{C3380CC4-5D6E-409C-BE32-E72D297353CC}">
              <c16:uniqueId val="{00000000-99C8-410E-8220-6A929F18DBD5}"/>
            </c:ext>
          </c:extLst>
        </c:ser>
        <c:dLbls>
          <c:showLegendKey val="0"/>
          <c:showVal val="0"/>
          <c:showCatName val="0"/>
          <c:showSerName val="0"/>
          <c:showPercent val="0"/>
          <c:showBubbleSize val="0"/>
        </c:dLbls>
        <c:gapWidth val="25"/>
        <c:axId val="132508751"/>
        <c:axId val="130950607"/>
      </c:barChart>
      <c:catAx>
        <c:axId val="1325087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0950607"/>
        <c:crosses val="autoZero"/>
        <c:auto val="1"/>
        <c:lblAlgn val="ctr"/>
        <c:lblOffset val="100"/>
        <c:noMultiLvlLbl val="0"/>
      </c:catAx>
      <c:valAx>
        <c:axId val="130950607"/>
        <c:scaling>
          <c:orientation val="minMax"/>
        </c:scaling>
        <c:delete val="1"/>
        <c:axPos val="t"/>
        <c:numFmt formatCode="[$$-409]#,##0_ ;\-[$$-409]#,##0\ " sourceLinked="1"/>
        <c:majorTickMark val="none"/>
        <c:minorTickMark val="none"/>
        <c:tickLblPos val="nextTo"/>
        <c:crossAx val="13250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a:t>Monthly income</a:t>
            </a:r>
          </a:p>
        </c:rich>
      </c:tx>
      <c:layout>
        <c:manualLayout>
          <c:xMode val="edge"/>
          <c:yMode val="edge"/>
          <c:x val="0.327269921259842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'Fall 2025'!$D$34</c:f>
              <c:strCache>
                <c:ptCount val="1"/>
                <c:pt idx="0">
                  <c:v>Per Month</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'Fall 2025'!$B$35:$B$41</c:f>
              <c:strCache>
                <c:ptCount val="7"/>
                <c:pt idx="0">
                  <c:v>Fixed income</c:v>
                </c:pt>
                <c:pt idx="1">
                  <c:v>Financial Aid (Grant Funding)</c:v>
                </c:pt>
                <c:pt idx="2">
                  <c:v>Third-Party Assistance</c:v>
                </c:pt>
                <c:pt idx="3">
                  <c:v>Veteran Benefits</c:v>
                </c:pt>
                <c:pt idx="4">
                  <c:v>Scholarship</c:v>
                </c:pt>
                <c:pt idx="5">
                  <c:v>Support from Family</c:v>
                </c:pt>
                <c:pt idx="6">
                  <c:v>Other Income/Savings</c:v>
                </c:pt>
              </c:strCache>
            </c:strRef>
          </c:cat>
          <c:val>
            <c:numRef>
              <c:f>'Fall 2025'!$D$35:$D$41</c:f>
              <c:numCache>
                <c:formatCode>[$$-409]#,##0_ ;\-[$$-409]#,##0\ </c:formatCode>
                <c:ptCount val="7"/>
                <c:pt idx="1">
                  <c:v>0</c:v>
                </c:pt>
                <c:pt idx="2">
                  <c:v>0</c:v>
                </c:pt>
                <c:pt idx="3">
                  <c:v>0</c:v>
                </c:pt>
                <c:pt idx="4">
                  <c:v>0</c:v>
                </c:pt>
                <c:pt idx="5">
                  <c:v>0</c:v>
                </c:pt>
                <c:pt idx="6">
                  <c:v>0</c:v>
                </c:pt>
              </c:numCache>
            </c:numRef>
          </c:val>
          <c:extLst>
            <c:ext xmlns:c16="http://schemas.microsoft.com/office/drawing/2014/chart" uri="{C3380CC4-5D6E-409C-BE32-E72D297353CC}">
              <c16:uniqueId val="{00000000-BE91-494D-855B-FC7FC322859D}"/>
            </c:ext>
          </c:extLst>
        </c:ser>
        <c:dLbls>
          <c:dLblPos val="inEnd"/>
          <c:showLegendKey val="0"/>
          <c:showVal val="1"/>
          <c:showCatName val="0"/>
          <c:showSerName val="0"/>
          <c:showPercent val="0"/>
          <c:showBubbleSize val="0"/>
        </c:dLbls>
        <c:gapWidth val="25"/>
        <c:axId val="318224607"/>
        <c:axId val="411493695"/>
      </c:barChart>
      <c:catAx>
        <c:axId val="318224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1493695"/>
        <c:crosses val="autoZero"/>
        <c:auto val="1"/>
        <c:lblAlgn val="ctr"/>
        <c:lblOffset val="100"/>
        <c:tickLblSkip val="1"/>
        <c:noMultiLvlLbl val="0"/>
      </c:catAx>
      <c:valAx>
        <c:axId val="411493695"/>
        <c:scaling>
          <c:orientation val="minMax"/>
        </c:scaling>
        <c:delete val="1"/>
        <c:axPos val="t"/>
        <c:numFmt formatCode="[$$-409]#,##0_ ;\-[$$-409]#,##0\ " sourceLinked="1"/>
        <c:majorTickMark val="none"/>
        <c:minorTickMark val="none"/>
        <c:tickLblPos val="nextTo"/>
        <c:crossAx val="31822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latin typeface="+mn-lt"/>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My monthly</a:t>
            </a:r>
            <a:r>
              <a:rPr lang="en-US" sz="1600" b="1" baseline="0">
                <a:solidFill>
                  <a:sysClr val="windowText" lastClr="000000"/>
                </a:solidFill>
              </a:rPr>
              <a:t>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808388662867415E-2"/>
          <c:y val="5.2001282645099227E-2"/>
          <c:w val="0.96649745925076613"/>
          <c:h val="0.93982789760536933"/>
        </c:manualLayout>
      </c:layout>
      <c:barChart>
        <c:barDir val="bar"/>
        <c:grouping val="stacked"/>
        <c:varyColors val="0"/>
        <c:ser>
          <c:idx val="0"/>
          <c:order val="0"/>
          <c:tx>
            <c:strRef>
              <c:f>'Fall 2025'!$B$31:$C$31</c:f>
              <c:strCache>
                <c:ptCount val="2"/>
                <c:pt idx="0">
                  <c:v>Monthly income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'Fall 2025'!$D$42</c:f>
              <c:numCache>
                <c:formatCode>[$$-409]#,##0_ ;\-[$$-409]#,##0\ </c:formatCode>
                <c:ptCount val="1"/>
                <c:pt idx="0">
                  <c:v>0</c:v>
                </c:pt>
              </c:numCache>
            </c:numRef>
          </c:val>
          <c:extLst>
            <c:ext xmlns:c16="http://schemas.microsoft.com/office/drawing/2014/chart" uri="{C3380CC4-5D6E-409C-BE32-E72D297353CC}">
              <c16:uniqueId val="{00000000-D879-439A-A68D-60D1AD408C00}"/>
            </c:ext>
          </c:extLst>
        </c:ser>
        <c:ser>
          <c:idx val="1"/>
          <c:order val="1"/>
          <c:tx>
            <c:strRef>
              <c:f>'Fall 2025'!$F$31:$G$31</c:f>
              <c:strCache>
                <c:ptCount val="2"/>
                <c:pt idx="0">
                  <c:v>Monthly expenses</c:v>
                </c:pt>
              </c:strCache>
            </c:strRef>
          </c:tx>
          <c:spPr>
            <a:solidFill>
              <a:schemeClr val="accent4"/>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2-D879-439A-A68D-60D1AD408C0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'Fall 2025'!$G$49</c:f>
              <c:numCache>
                <c:formatCode>[$$-409]#,##0_ ;\-[$$-409]#,##0\ </c:formatCode>
                <c:ptCount val="1"/>
                <c:pt idx="0">
                  <c:v>0</c:v>
                </c:pt>
              </c:numCache>
            </c:numRef>
          </c:val>
          <c:extLst>
            <c:ext xmlns:c16="http://schemas.microsoft.com/office/drawing/2014/chart" uri="{C3380CC4-5D6E-409C-BE32-E72D297353CC}">
              <c16:uniqueId val="{00000003-D879-439A-A68D-60D1AD408C00}"/>
            </c:ext>
          </c:extLst>
        </c:ser>
        <c:ser>
          <c:idx val="2"/>
          <c:order val="2"/>
          <c:tx>
            <c:strRef>
              <c:f>'Fall 2025'!$I$31:$K$31</c:f>
              <c:strCache>
                <c:ptCount val="3"/>
                <c:pt idx="0">
                  <c:v>Semester expenses</c:v>
                </c:pt>
              </c:strCache>
            </c:strRef>
          </c:tx>
          <c:spPr>
            <a:solidFill>
              <a:srgbClr val="004A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'Fall 2025'!$K$40</c:f>
              <c:numCache>
                <c:formatCode>"$"#,##0</c:formatCode>
                <c:ptCount val="1"/>
                <c:pt idx="0">
                  <c:v>0</c:v>
                </c:pt>
              </c:numCache>
            </c:numRef>
          </c:val>
          <c:extLst>
            <c:ext xmlns:c16="http://schemas.microsoft.com/office/drawing/2014/chart" uri="{C3380CC4-5D6E-409C-BE32-E72D297353CC}">
              <c16:uniqueId val="{00000004-D879-439A-A68D-60D1AD408C00}"/>
            </c:ext>
          </c:extLst>
        </c:ser>
        <c:dLbls>
          <c:dLblPos val="ctr"/>
          <c:showLegendKey val="0"/>
          <c:showVal val="1"/>
          <c:showCatName val="0"/>
          <c:showSerName val="0"/>
          <c:showPercent val="0"/>
          <c:showBubbleSize val="0"/>
        </c:dLbls>
        <c:gapWidth val="150"/>
        <c:overlap val="100"/>
        <c:axId val="1822716448"/>
        <c:axId val="849637232"/>
      </c:barChart>
      <c:catAx>
        <c:axId val="1822716448"/>
        <c:scaling>
          <c:orientation val="minMax"/>
        </c:scaling>
        <c:delete val="1"/>
        <c:axPos val="l"/>
        <c:numFmt formatCode="General" sourceLinked="1"/>
        <c:majorTickMark val="none"/>
        <c:minorTickMark val="none"/>
        <c:tickLblPos val="nextTo"/>
        <c:crossAx val="849637232"/>
        <c:crosses val="autoZero"/>
        <c:auto val="1"/>
        <c:lblAlgn val="ctr"/>
        <c:lblOffset val="100"/>
        <c:noMultiLvlLbl val="0"/>
      </c:catAx>
      <c:valAx>
        <c:axId val="849637232"/>
        <c:scaling>
          <c:orientation val="minMax"/>
        </c:scaling>
        <c:delete val="1"/>
        <c:axPos val="b"/>
        <c:numFmt formatCode="[$$-409]#,##0_ ;\-[$$-409]#,##0\ " sourceLinked="1"/>
        <c:majorTickMark val="none"/>
        <c:minorTickMark val="none"/>
        <c:tickLblPos val="nextTo"/>
        <c:crossAx val="182271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r>
              <a:rPr lang="pl-PL" sz="1600" b="1">
                <a:solidFill>
                  <a:schemeClr val="tx1"/>
                </a:solidFill>
                <a:latin typeface="+mj-lt"/>
              </a:rPr>
              <a:t>My </a:t>
            </a:r>
            <a:r>
              <a:rPr lang="en-US" sz="1600" b="1">
                <a:solidFill>
                  <a:schemeClr val="tx1"/>
                </a:solidFill>
                <a:latin typeface="+mj-lt"/>
              </a:rPr>
              <a:t>m</a:t>
            </a:r>
            <a:r>
              <a:rPr lang="pl-PL" sz="1600" b="1">
                <a:solidFill>
                  <a:schemeClr val="tx1"/>
                </a:solidFill>
                <a:latin typeface="+mj-lt"/>
              </a:rPr>
              <a:t>onthly </a:t>
            </a:r>
            <a:r>
              <a:rPr lang="en-US" sz="1600" b="1">
                <a:solidFill>
                  <a:schemeClr val="tx1"/>
                </a:solidFill>
                <a:latin typeface="+mj-lt"/>
              </a:rPr>
              <a:t>b</a:t>
            </a:r>
            <a:r>
              <a:rPr lang="pl-PL" sz="1600" b="1">
                <a:solidFill>
                  <a:schemeClr val="tx1"/>
                </a:solidFill>
                <a:latin typeface="+mj-lt"/>
              </a:rPr>
              <a:t>udget</a:t>
            </a:r>
          </a:p>
        </c:rich>
      </c:tx>
      <c:layout>
        <c:manualLayout>
          <c:xMode val="edge"/>
          <c:yMode val="edge"/>
          <c:x val="0.42099298563289345"/>
          <c:y val="8.56423615442868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endParaRPr lang="en-US"/>
        </a:p>
      </c:txPr>
    </c:title>
    <c:autoTitleDeleted val="0"/>
    <c:plotArea>
      <c:layout>
        <c:manualLayout>
          <c:layoutTarget val="inner"/>
          <c:xMode val="edge"/>
          <c:yMode val="edge"/>
          <c:x val="3.7599438657510691E-2"/>
          <c:y val="0.18210066929168853"/>
          <c:w val="0.90900664719187374"/>
          <c:h val="0.62888140293492845"/>
        </c:manualLayout>
      </c:layout>
      <c:barChart>
        <c:barDir val="bar"/>
        <c:grouping val="percentStacked"/>
        <c:varyColors val="0"/>
        <c:ser>
          <c:idx val="0"/>
          <c:order val="0"/>
          <c:tx>
            <c:strRef>
              <c:f>[1]Calculation!$A$3</c:f>
              <c:strCache>
                <c:ptCount val="1"/>
                <c:pt idx="0">
                  <c:v>Income left</c:v>
                </c:pt>
              </c:strCache>
            </c:strRef>
          </c:tx>
          <c:spPr>
            <a:solidFill>
              <a:schemeClr val="accent3"/>
            </a:solidFill>
            <a:ln w="19050">
              <a:noFill/>
            </a:ln>
            <a:effectLst/>
          </c:spPr>
          <c:invertIfNegative val="0"/>
          <c:dPt>
            <c:idx val="0"/>
            <c:invertIfNegative val="0"/>
            <c:bubble3D val="0"/>
            <c:spPr>
              <a:solidFill>
                <a:schemeClr val="accent3"/>
              </a:solidFill>
              <a:ln w="19050">
                <a:noFill/>
              </a:ln>
              <a:effectLst/>
            </c:spPr>
            <c:extLst>
              <c:ext xmlns:c16="http://schemas.microsoft.com/office/drawing/2014/chart" uri="{C3380CC4-5D6E-409C-BE32-E72D297353CC}">
                <c16:uniqueId val="{00000001-9F84-4EB4-BDAC-C5EEC6F0E8DE}"/>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[1]Calculation!$B$3</c:f>
              <c:numCache>
                <c:formatCode>General</c:formatCode>
                <c:ptCount val="1"/>
                <c:pt idx="0">
                  <c:v>0</c:v>
                </c:pt>
              </c:numCache>
            </c:numRef>
          </c:val>
          <c:extLst>
            <c:ext xmlns:c16="http://schemas.microsoft.com/office/drawing/2014/chart" uri="{C3380CC4-5D6E-409C-BE32-E72D297353CC}">
              <c16:uniqueId val="{00000002-9F84-4EB4-BDAC-C5EEC6F0E8DE}"/>
            </c:ext>
          </c:extLst>
        </c:ser>
        <c:ser>
          <c:idx val="1"/>
          <c:order val="1"/>
          <c:tx>
            <c:strRef>
              <c:f>[1]Calculation!$A$4</c:f>
              <c:strCache>
                <c:ptCount val="1"/>
                <c:pt idx="0">
                  <c:v>Monthly expenses</c:v>
                </c:pt>
              </c:strCache>
            </c:strRef>
          </c:tx>
          <c:spPr>
            <a:solidFill>
              <a:schemeClr val="accent6">
                <a:lumMod val="75000"/>
              </a:schemeClr>
            </a:solidFill>
            <a:ln w="19050">
              <a:noFill/>
            </a:ln>
            <a:effectLst/>
          </c:spPr>
          <c:invertIfNegative val="0"/>
          <c:dPt>
            <c:idx val="0"/>
            <c:invertIfNegative val="0"/>
            <c:bubble3D val="0"/>
            <c:spPr>
              <a:solidFill>
                <a:schemeClr val="accent6">
                  <a:lumMod val="75000"/>
                </a:schemeClr>
              </a:solidFill>
              <a:ln w="19050">
                <a:noFill/>
              </a:ln>
              <a:effectLst/>
            </c:spPr>
            <c:extLst>
              <c:ext xmlns:c16="http://schemas.microsoft.com/office/drawing/2014/chart" uri="{C3380CC4-5D6E-409C-BE32-E72D297353CC}">
                <c16:uniqueId val="{00000004-9F84-4EB4-BDAC-C5EEC6F0E8DE}"/>
              </c:ext>
            </c:extLst>
          </c:dPt>
          <c:dLbls>
            <c:dLbl>
              <c:idx val="0"/>
              <c:layout>
                <c:manualLayout>
                  <c:x val="-3.14194384157932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84-4EB4-BDAC-C5EEC6F0E8D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[1]Calculation!$B$4</c:f>
              <c:numCache>
                <c:formatCode>General</c:formatCode>
                <c:ptCount val="1"/>
                <c:pt idx="0">
                  <c:v>0</c:v>
                </c:pt>
              </c:numCache>
            </c:numRef>
          </c:val>
          <c:extLst>
            <c:ext xmlns:c16="http://schemas.microsoft.com/office/drawing/2014/chart" uri="{C3380CC4-5D6E-409C-BE32-E72D297353CC}">
              <c16:uniqueId val="{00000005-9F84-4EB4-BDAC-C5EEC6F0E8DE}"/>
            </c:ext>
          </c:extLst>
        </c:ser>
        <c:ser>
          <c:idx val="2"/>
          <c:order val="2"/>
          <c:tx>
            <c:strRef>
              <c:f>[1]Calculation!$A$5</c:f>
              <c:strCache>
                <c:ptCount val="1"/>
                <c:pt idx="0">
                  <c:v>Semester expenses (per month)</c:v>
                </c:pt>
              </c:strCache>
            </c:strRef>
          </c:tx>
          <c:spPr>
            <a:solidFill>
              <a:schemeClr val="accent1"/>
            </a:solidFill>
            <a:ln w="19050">
              <a:noFill/>
            </a:ln>
            <a:effectLst/>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7-9F84-4EB4-BDAC-C5EEC6F0E8DE}"/>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[1]Calculation!$B$5</c:f>
              <c:numCache>
                <c:formatCode>General</c:formatCode>
                <c:ptCount val="1"/>
                <c:pt idx="0">
                  <c:v>0</c:v>
                </c:pt>
              </c:numCache>
            </c:numRef>
          </c:val>
          <c:extLst>
            <c:ext xmlns:c16="http://schemas.microsoft.com/office/drawing/2014/chart" uri="{C3380CC4-5D6E-409C-BE32-E72D297353CC}">
              <c16:uniqueId val="{00000008-9F84-4EB4-BDAC-C5EEC6F0E8DE}"/>
            </c:ext>
          </c:extLst>
        </c:ser>
        <c:dLbls>
          <c:showLegendKey val="0"/>
          <c:showVal val="0"/>
          <c:showCatName val="0"/>
          <c:showSerName val="0"/>
          <c:showPercent val="0"/>
          <c:showBubbleSize val="0"/>
        </c:dLbls>
        <c:gapWidth val="100"/>
        <c:overlap val="100"/>
        <c:axId val="126430575"/>
        <c:axId val="139280911"/>
      </c:barChart>
      <c:valAx>
        <c:axId val="139280911"/>
        <c:scaling>
          <c:orientation val="minMax"/>
        </c:scaling>
        <c:delete val="1"/>
        <c:axPos val="b"/>
        <c:numFmt formatCode="0%" sourceLinked="1"/>
        <c:majorTickMark val="out"/>
        <c:minorTickMark val="none"/>
        <c:tickLblPos val="nextTo"/>
        <c:crossAx val="126430575"/>
        <c:crosses val="autoZero"/>
        <c:crossBetween val="between"/>
      </c:valAx>
      <c:catAx>
        <c:axId val="126430575"/>
        <c:scaling>
          <c:orientation val="minMax"/>
        </c:scaling>
        <c:delete val="1"/>
        <c:axPos val="l"/>
        <c:numFmt formatCode="[$$-409]#,##0_ ;\-[$$-409]#,##0\ " sourceLinked="1"/>
        <c:majorTickMark val="out"/>
        <c:minorTickMark val="none"/>
        <c:tickLblPos val="nextTo"/>
        <c:crossAx val="139280911"/>
        <c:crosses val="autoZero"/>
        <c:auto val="1"/>
        <c:lblAlgn val="ctr"/>
        <c:lblOffset val="100"/>
        <c:noMultiLvlLbl val="0"/>
      </c:catAx>
      <c:spPr>
        <a:noFill/>
        <a:ln>
          <a:noFill/>
        </a:ln>
        <a:effectLst/>
      </c:spPr>
    </c:plotArea>
    <c:legend>
      <c:legendPos val="b"/>
      <c:layout>
        <c:manualLayout>
          <c:xMode val="edge"/>
          <c:yMode val="edge"/>
          <c:x val="0.30504147347435229"/>
          <c:y val="0.72319849269443681"/>
          <c:w val="0.38991705305129543"/>
          <c:h val="0.225416090378991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Monthly expenses</a:t>
            </a:r>
          </a:p>
        </c:rich>
      </c:tx>
      <c:layout>
        <c:manualLayout>
          <c:xMode val="edge"/>
          <c:yMode val="edge"/>
          <c:x val="0.30645984251968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'Spring 2026'!$G$34</c:f>
              <c:strCache>
                <c:ptCount val="1"/>
                <c:pt idx="0">
                  <c:v>Amount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'Spring 2026'!$F$35:$F$48</c:f>
              <c:strCache>
                <c:ptCount val="14"/>
                <c:pt idx="0">
                  <c:v>Rent/Mortgage </c:v>
                </c:pt>
                <c:pt idx="1">
                  <c:v>Utilities (electric, water, gas) </c:v>
                </c:pt>
                <c:pt idx="2">
                  <c:v>Internet</c:v>
                </c:pt>
                <c:pt idx="3">
                  <c:v>Cell phone</c:v>
                </c:pt>
                <c:pt idx="4">
                  <c:v>Groceries</c:v>
                </c:pt>
                <c:pt idx="5">
                  <c:v>Student loans</c:v>
                </c:pt>
                <c:pt idx="6">
                  <c:v>Credit cards</c:v>
                </c:pt>
                <c:pt idx="7">
                  <c:v>Car Payment</c:v>
                </c:pt>
                <c:pt idx="8">
                  <c:v>Gas and Transportation</c:v>
                </c:pt>
                <c:pt idx="9">
                  <c:v>Insurance</c:v>
                </c:pt>
                <c:pt idx="10">
                  <c:v>Child Care</c:v>
                </c:pt>
                <c:pt idx="11">
                  <c:v>Subscriptions</c:v>
                </c:pt>
                <c:pt idx="12">
                  <c:v>Entertainment</c:v>
                </c:pt>
                <c:pt idx="13">
                  <c:v>Miscellaneous</c:v>
                </c:pt>
              </c:strCache>
            </c:strRef>
          </c:cat>
          <c:val>
            <c:numRef>
              <c:f>'Spring 2026'!$G$35:$G$48</c:f>
              <c:numCache>
                <c:formatCode>[$$-409]#,##0_ ;\-[$$-409]#,##0\ </c:formatCode>
                <c:ptCount val="14"/>
              </c:numCache>
            </c:numRef>
          </c:val>
          <c:extLst>
            <c:ext xmlns:c16="http://schemas.microsoft.com/office/drawing/2014/chart" uri="{C3380CC4-5D6E-409C-BE32-E72D297353CC}">
              <c16:uniqueId val="{00000000-55EF-413F-90AE-E13F82B90E35}"/>
            </c:ext>
          </c:extLst>
        </c:ser>
        <c:dLbls>
          <c:showLegendKey val="0"/>
          <c:showVal val="0"/>
          <c:showCatName val="0"/>
          <c:showSerName val="0"/>
          <c:showPercent val="0"/>
          <c:showBubbleSize val="0"/>
        </c:dLbls>
        <c:gapWidth val="25"/>
        <c:axId val="141046351"/>
        <c:axId val="123016767"/>
      </c:barChart>
      <c:catAx>
        <c:axId val="14104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3016767"/>
        <c:crosses val="autoZero"/>
        <c:auto val="1"/>
        <c:lblAlgn val="ctr"/>
        <c:lblOffset val="100"/>
        <c:noMultiLvlLbl val="0"/>
      </c:catAx>
      <c:valAx>
        <c:axId val="123016767"/>
        <c:scaling>
          <c:orientation val="minMax"/>
        </c:scaling>
        <c:delete val="1"/>
        <c:axPos val="t"/>
        <c:numFmt formatCode="[$$-409]#,##0_ ;\-[$$-409]#,##0\ " sourceLinked="1"/>
        <c:majorTickMark val="none"/>
        <c:minorTickMark val="none"/>
        <c:tickLblPos val="nextTo"/>
        <c:crossAx val="141046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pl-PL" sz="1200" b="1"/>
              <a:t>Semester </a:t>
            </a:r>
            <a:r>
              <a:rPr lang="en-US" sz="1200" b="1"/>
              <a:t>e</a:t>
            </a:r>
            <a:r>
              <a:rPr lang="pl-PL" sz="1200" b="1"/>
              <a:t>xpenses (per month)</a:t>
            </a:r>
          </a:p>
        </c:rich>
      </c:tx>
      <c:layout>
        <c:manualLayout>
          <c:xMode val="edge"/>
          <c:yMode val="edge"/>
          <c:x val="0.24044444444444441"/>
          <c:y val="4.1666666666666664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'Spring 2026'!$I$35:$I$39</c:f>
              <c:strCache>
                <c:ptCount val="5"/>
                <c:pt idx="0">
                  <c:v>Tuition and Fees</c:v>
                </c:pt>
                <c:pt idx="1">
                  <c:v>Charger Tech 360</c:v>
                </c:pt>
                <c:pt idx="2">
                  <c:v>Books and Supplies</c:v>
                </c:pt>
                <c:pt idx="3">
                  <c:v>Student Housing</c:v>
                </c:pt>
                <c:pt idx="4">
                  <c:v>Other fees</c:v>
                </c:pt>
              </c:strCache>
            </c:strRef>
          </c:cat>
          <c:val>
            <c:numRef>
              <c:f>'Spring 2026'!$K$35:$K$39</c:f>
              <c:numCache>
                <c:formatCode>[$$-409]#,##0_ ;\-[$$-409]#,##0\ </c:formatCode>
                <c:ptCount val="5"/>
                <c:pt idx="0">
                  <c:v>0</c:v>
                </c:pt>
                <c:pt idx="1">
                  <c:v>0</c:v>
                </c:pt>
                <c:pt idx="2">
                  <c:v>0</c:v>
                </c:pt>
                <c:pt idx="3">
                  <c:v>0</c:v>
                </c:pt>
                <c:pt idx="4">
                  <c:v>0</c:v>
                </c:pt>
              </c:numCache>
            </c:numRef>
          </c:val>
          <c:extLst>
            <c:ext xmlns:c16="http://schemas.microsoft.com/office/drawing/2014/chart" uri="{C3380CC4-5D6E-409C-BE32-E72D297353CC}">
              <c16:uniqueId val="{00000000-AFF4-42A9-B216-77EF893BDD73}"/>
            </c:ext>
          </c:extLst>
        </c:ser>
        <c:dLbls>
          <c:showLegendKey val="0"/>
          <c:showVal val="0"/>
          <c:showCatName val="0"/>
          <c:showSerName val="0"/>
          <c:showPercent val="0"/>
          <c:showBubbleSize val="0"/>
        </c:dLbls>
        <c:gapWidth val="25"/>
        <c:axId val="132508751"/>
        <c:axId val="130950607"/>
      </c:barChart>
      <c:catAx>
        <c:axId val="1325087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0950607"/>
        <c:crosses val="autoZero"/>
        <c:auto val="1"/>
        <c:lblAlgn val="ctr"/>
        <c:lblOffset val="100"/>
        <c:noMultiLvlLbl val="0"/>
      </c:catAx>
      <c:valAx>
        <c:axId val="130950607"/>
        <c:scaling>
          <c:orientation val="minMax"/>
        </c:scaling>
        <c:delete val="1"/>
        <c:axPos val="t"/>
        <c:numFmt formatCode="[$$-409]#,##0_ ;\-[$$-409]#,##0\ " sourceLinked="1"/>
        <c:majorTickMark val="none"/>
        <c:minorTickMark val="none"/>
        <c:tickLblPos val="nextTo"/>
        <c:crossAx val="13250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a:t>Monthly income</a:t>
            </a:r>
          </a:p>
        </c:rich>
      </c:tx>
      <c:layout>
        <c:manualLayout>
          <c:xMode val="edge"/>
          <c:yMode val="edge"/>
          <c:x val="0.327269921259842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'Spring 2026'!$D$34</c:f>
              <c:strCache>
                <c:ptCount val="1"/>
                <c:pt idx="0">
                  <c:v>Per Month</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'Spring 2026'!$B$35:$B$41</c:f>
              <c:strCache>
                <c:ptCount val="7"/>
                <c:pt idx="0">
                  <c:v>Fixed income</c:v>
                </c:pt>
                <c:pt idx="1">
                  <c:v>Financial Aid (Grant Funding)</c:v>
                </c:pt>
                <c:pt idx="2">
                  <c:v>Third-Party Assistance</c:v>
                </c:pt>
                <c:pt idx="3">
                  <c:v>Veteran Benefits</c:v>
                </c:pt>
                <c:pt idx="4">
                  <c:v>Scholarship</c:v>
                </c:pt>
                <c:pt idx="5">
                  <c:v>Support from Family</c:v>
                </c:pt>
                <c:pt idx="6">
                  <c:v>Other Income/Savings</c:v>
                </c:pt>
              </c:strCache>
            </c:strRef>
          </c:cat>
          <c:val>
            <c:numRef>
              <c:f>'Spring 2026'!$D$35:$D$41</c:f>
              <c:numCache>
                <c:formatCode>[$$-409]#,##0_ ;\-[$$-409]#,##0\ </c:formatCode>
                <c:ptCount val="7"/>
                <c:pt idx="1">
                  <c:v>0</c:v>
                </c:pt>
                <c:pt idx="2">
                  <c:v>0</c:v>
                </c:pt>
                <c:pt idx="3">
                  <c:v>0</c:v>
                </c:pt>
                <c:pt idx="4">
                  <c:v>0</c:v>
                </c:pt>
                <c:pt idx="5">
                  <c:v>0</c:v>
                </c:pt>
                <c:pt idx="6">
                  <c:v>0</c:v>
                </c:pt>
              </c:numCache>
            </c:numRef>
          </c:val>
          <c:extLst>
            <c:ext xmlns:c16="http://schemas.microsoft.com/office/drawing/2014/chart" uri="{C3380CC4-5D6E-409C-BE32-E72D297353CC}">
              <c16:uniqueId val="{00000000-1D2B-40E5-B46C-A7BB89550CC6}"/>
            </c:ext>
          </c:extLst>
        </c:ser>
        <c:dLbls>
          <c:dLblPos val="inEnd"/>
          <c:showLegendKey val="0"/>
          <c:showVal val="1"/>
          <c:showCatName val="0"/>
          <c:showSerName val="0"/>
          <c:showPercent val="0"/>
          <c:showBubbleSize val="0"/>
        </c:dLbls>
        <c:gapWidth val="25"/>
        <c:axId val="318224607"/>
        <c:axId val="411493695"/>
      </c:barChart>
      <c:catAx>
        <c:axId val="318224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1493695"/>
        <c:crosses val="autoZero"/>
        <c:auto val="1"/>
        <c:lblAlgn val="ctr"/>
        <c:lblOffset val="100"/>
        <c:tickLblSkip val="1"/>
        <c:noMultiLvlLbl val="0"/>
      </c:catAx>
      <c:valAx>
        <c:axId val="411493695"/>
        <c:scaling>
          <c:orientation val="minMax"/>
        </c:scaling>
        <c:delete val="1"/>
        <c:axPos val="t"/>
        <c:numFmt formatCode="[$$-409]#,##0_ ;\-[$$-409]#,##0\ " sourceLinked="1"/>
        <c:majorTickMark val="none"/>
        <c:minorTickMark val="none"/>
        <c:tickLblPos val="nextTo"/>
        <c:crossAx val="31822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Monthly expenses</a:t>
            </a:r>
          </a:p>
        </c:rich>
      </c:tx>
      <c:layout>
        <c:manualLayout>
          <c:xMode val="edge"/>
          <c:yMode val="edge"/>
          <c:x val="0.30645984251968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'Spring 2025'!$G$34</c:f>
              <c:strCache>
                <c:ptCount val="1"/>
                <c:pt idx="0">
                  <c:v>Amount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'Spring 2025'!$F$35:$F$48</c:f>
              <c:strCache>
                <c:ptCount val="14"/>
                <c:pt idx="0">
                  <c:v>Rent/Mortgage </c:v>
                </c:pt>
                <c:pt idx="1">
                  <c:v>Utilities (electric, water, gas) </c:v>
                </c:pt>
                <c:pt idx="2">
                  <c:v>Internet</c:v>
                </c:pt>
                <c:pt idx="3">
                  <c:v>Cell phone</c:v>
                </c:pt>
                <c:pt idx="4">
                  <c:v>Groceries</c:v>
                </c:pt>
                <c:pt idx="5">
                  <c:v>Student loans</c:v>
                </c:pt>
                <c:pt idx="6">
                  <c:v>Credit cards</c:v>
                </c:pt>
                <c:pt idx="7">
                  <c:v>Car Payment</c:v>
                </c:pt>
                <c:pt idx="8">
                  <c:v>Gas and Transportation</c:v>
                </c:pt>
                <c:pt idx="9">
                  <c:v>Insurance</c:v>
                </c:pt>
                <c:pt idx="10">
                  <c:v>Child Care</c:v>
                </c:pt>
                <c:pt idx="11">
                  <c:v>Subscriptions</c:v>
                </c:pt>
                <c:pt idx="12">
                  <c:v>Entertainment</c:v>
                </c:pt>
                <c:pt idx="13">
                  <c:v>Miscellaneous</c:v>
                </c:pt>
              </c:strCache>
            </c:strRef>
          </c:cat>
          <c:val>
            <c:numRef>
              <c:f>'Spring 2025'!$G$35:$G$48</c:f>
              <c:numCache>
                <c:formatCode>[$$-409]#,##0_ ;\-[$$-409]#,##0\ </c:formatCode>
                <c:ptCount val="14"/>
              </c:numCache>
            </c:numRef>
          </c:val>
          <c:extLst>
            <c:ext xmlns:c16="http://schemas.microsoft.com/office/drawing/2014/chart" uri="{C3380CC4-5D6E-409C-BE32-E72D297353CC}">
              <c16:uniqueId val="{00000000-9680-43B5-BBAC-B29C6BEA3045}"/>
            </c:ext>
          </c:extLst>
        </c:ser>
        <c:dLbls>
          <c:showLegendKey val="0"/>
          <c:showVal val="0"/>
          <c:showCatName val="0"/>
          <c:showSerName val="0"/>
          <c:showPercent val="0"/>
          <c:showBubbleSize val="0"/>
        </c:dLbls>
        <c:gapWidth val="25"/>
        <c:axId val="141046351"/>
        <c:axId val="123016767"/>
      </c:barChart>
      <c:catAx>
        <c:axId val="14104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3016767"/>
        <c:crosses val="autoZero"/>
        <c:auto val="1"/>
        <c:lblAlgn val="ctr"/>
        <c:lblOffset val="100"/>
        <c:noMultiLvlLbl val="0"/>
      </c:catAx>
      <c:valAx>
        <c:axId val="123016767"/>
        <c:scaling>
          <c:orientation val="minMax"/>
        </c:scaling>
        <c:delete val="1"/>
        <c:axPos val="t"/>
        <c:numFmt formatCode="[$$-409]#,##0_ ;\-[$$-409]#,##0\ " sourceLinked="1"/>
        <c:majorTickMark val="none"/>
        <c:minorTickMark val="none"/>
        <c:tickLblPos val="nextTo"/>
        <c:crossAx val="141046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My monthly</a:t>
            </a:r>
            <a:r>
              <a:rPr lang="en-US" sz="1600" b="1" baseline="0">
                <a:solidFill>
                  <a:sysClr val="windowText" lastClr="000000"/>
                </a:solidFill>
              </a:rPr>
              <a:t>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808388662867415E-2"/>
          <c:y val="5.2001282645099227E-2"/>
          <c:w val="0.96649745925076613"/>
          <c:h val="0.93982789760536933"/>
        </c:manualLayout>
      </c:layout>
      <c:barChart>
        <c:barDir val="bar"/>
        <c:grouping val="stacked"/>
        <c:varyColors val="0"/>
        <c:ser>
          <c:idx val="0"/>
          <c:order val="0"/>
          <c:tx>
            <c:strRef>
              <c:f>'Spring 2026'!$B$31:$C$31</c:f>
              <c:strCache>
                <c:ptCount val="2"/>
                <c:pt idx="0">
                  <c:v>Monthly income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'Spring 2026'!$D$42</c:f>
              <c:numCache>
                <c:formatCode>[$$-409]#,##0_ ;\-[$$-409]#,##0\ </c:formatCode>
                <c:ptCount val="1"/>
                <c:pt idx="0">
                  <c:v>0</c:v>
                </c:pt>
              </c:numCache>
            </c:numRef>
          </c:val>
          <c:extLst>
            <c:ext xmlns:c16="http://schemas.microsoft.com/office/drawing/2014/chart" uri="{C3380CC4-5D6E-409C-BE32-E72D297353CC}">
              <c16:uniqueId val="{00000000-4B90-4754-AAD2-887C6DC75C1B}"/>
            </c:ext>
          </c:extLst>
        </c:ser>
        <c:ser>
          <c:idx val="1"/>
          <c:order val="1"/>
          <c:tx>
            <c:strRef>
              <c:f>'Spring 2026'!$F$31:$G$31</c:f>
              <c:strCache>
                <c:ptCount val="2"/>
                <c:pt idx="0">
                  <c:v>Monthly expenses</c:v>
                </c:pt>
              </c:strCache>
            </c:strRef>
          </c:tx>
          <c:spPr>
            <a:solidFill>
              <a:schemeClr val="accent4"/>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2-4B90-4754-AAD2-887C6DC75C1B}"/>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'Spring 2026'!$G$49</c:f>
              <c:numCache>
                <c:formatCode>[$$-409]#,##0_ ;\-[$$-409]#,##0\ </c:formatCode>
                <c:ptCount val="1"/>
                <c:pt idx="0">
                  <c:v>0</c:v>
                </c:pt>
              </c:numCache>
            </c:numRef>
          </c:val>
          <c:extLst>
            <c:ext xmlns:c16="http://schemas.microsoft.com/office/drawing/2014/chart" uri="{C3380CC4-5D6E-409C-BE32-E72D297353CC}">
              <c16:uniqueId val="{00000003-4B90-4754-AAD2-887C6DC75C1B}"/>
            </c:ext>
          </c:extLst>
        </c:ser>
        <c:ser>
          <c:idx val="2"/>
          <c:order val="2"/>
          <c:tx>
            <c:strRef>
              <c:f>'Spring 2026'!$I$31:$K$31</c:f>
              <c:strCache>
                <c:ptCount val="3"/>
                <c:pt idx="0">
                  <c:v>Semester expenses</c:v>
                </c:pt>
              </c:strCache>
            </c:strRef>
          </c:tx>
          <c:spPr>
            <a:solidFill>
              <a:srgbClr val="004A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'Spring 2026'!$K$40</c:f>
              <c:numCache>
                <c:formatCode>"$"#,##0</c:formatCode>
                <c:ptCount val="1"/>
                <c:pt idx="0">
                  <c:v>0</c:v>
                </c:pt>
              </c:numCache>
            </c:numRef>
          </c:val>
          <c:extLst>
            <c:ext xmlns:c16="http://schemas.microsoft.com/office/drawing/2014/chart" uri="{C3380CC4-5D6E-409C-BE32-E72D297353CC}">
              <c16:uniqueId val="{00000004-4B90-4754-AAD2-887C6DC75C1B}"/>
            </c:ext>
          </c:extLst>
        </c:ser>
        <c:dLbls>
          <c:dLblPos val="ctr"/>
          <c:showLegendKey val="0"/>
          <c:showVal val="1"/>
          <c:showCatName val="0"/>
          <c:showSerName val="0"/>
          <c:showPercent val="0"/>
          <c:showBubbleSize val="0"/>
        </c:dLbls>
        <c:gapWidth val="150"/>
        <c:overlap val="100"/>
        <c:axId val="1822716448"/>
        <c:axId val="849637232"/>
      </c:barChart>
      <c:catAx>
        <c:axId val="1822716448"/>
        <c:scaling>
          <c:orientation val="minMax"/>
        </c:scaling>
        <c:delete val="1"/>
        <c:axPos val="l"/>
        <c:numFmt formatCode="General" sourceLinked="1"/>
        <c:majorTickMark val="none"/>
        <c:minorTickMark val="none"/>
        <c:tickLblPos val="nextTo"/>
        <c:crossAx val="849637232"/>
        <c:crosses val="autoZero"/>
        <c:auto val="1"/>
        <c:lblAlgn val="ctr"/>
        <c:lblOffset val="100"/>
        <c:noMultiLvlLbl val="0"/>
      </c:catAx>
      <c:valAx>
        <c:axId val="849637232"/>
        <c:scaling>
          <c:orientation val="minMax"/>
        </c:scaling>
        <c:delete val="1"/>
        <c:axPos val="b"/>
        <c:numFmt formatCode="[$$-409]#,##0_ ;\-[$$-409]#,##0\ " sourceLinked="1"/>
        <c:majorTickMark val="none"/>
        <c:minorTickMark val="none"/>
        <c:tickLblPos val="nextTo"/>
        <c:crossAx val="182271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pl-PL" sz="1200" b="1"/>
              <a:t>Semester </a:t>
            </a:r>
            <a:r>
              <a:rPr lang="en-US" sz="1200" b="1"/>
              <a:t>e</a:t>
            </a:r>
            <a:r>
              <a:rPr lang="pl-PL" sz="1200" b="1"/>
              <a:t>xpenses (per month)</a:t>
            </a:r>
          </a:p>
        </c:rich>
      </c:tx>
      <c:layout>
        <c:manualLayout>
          <c:xMode val="edge"/>
          <c:yMode val="edge"/>
          <c:x val="0.24044444444444441"/>
          <c:y val="4.1666666666666664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'Spring 2025'!$I$35:$I$39</c:f>
              <c:strCache>
                <c:ptCount val="5"/>
                <c:pt idx="0">
                  <c:v>Tuition and Fees</c:v>
                </c:pt>
                <c:pt idx="1">
                  <c:v>Charger Tech 360</c:v>
                </c:pt>
                <c:pt idx="2">
                  <c:v>Books and Supplies</c:v>
                </c:pt>
                <c:pt idx="3">
                  <c:v>Student Housing</c:v>
                </c:pt>
                <c:pt idx="4">
                  <c:v>Other fees</c:v>
                </c:pt>
              </c:strCache>
            </c:strRef>
          </c:cat>
          <c:val>
            <c:numRef>
              <c:f>'Spring 2025'!$K$35:$K$39</c:f>
              <c:numCache>
                <c:formatCode>[$$-409]#,##0_ ;\-[$$-409]#,##0\ </c:formatCode>
                <c:ptCount val="5"/>
                <c:pt idx="0">
                  <c:v>0</c:v>
                </c:pt>
                <c:pt idx="1">
                  <c:v>0</c:v>
                </c:pt>
                <c:pt idx="2">
                  <c:v>0</c:v>
                </c:pt>
                <c:pt idx="3">
                  <c:v>0</c:v>
                </c:pt>
                <c:pt idx="4">
                  <c:v>0</c:v>
                </c:pt>
              </c:numCache>
            </c:numRef>
          </c:val>
          <c:extLst>
            <c:ext xmlns:c16="http://schemas.microsoft.com/office/drawing/2014/chart" uri="{C3380CC4-5D6E-409C-BE32-E72D297353CC}">
              <c16:uniqueId val="{00000000-3116-4CC4-A57C-A86260255072}"/>
            </c:ext>
          </c:extLst>
        </c:ser>
        <c:dLbls>
          <c:showLegendKey val="0"/>
          <c:showVal val="0"/>
          <c:showCatName val="0"/>
          <c:showSerName val="0"/>
          <c:showPercent val="0"/>
          <c:showBubbleSize val="0"/>
        </c:dLbls>
        <c:gapWidth val="25"/>
        <c:axId val="132508751"/>
        <c:axId val="130950607"/>
      </c:barChart>
      <c:catAx>
        <c:axId val="1325087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0950607"/>
        <c:crosses val="autoZero"/>
        <c:auto val="1"/>
        <c:lblAlgn val="ctr"/>
        <c:lblOffset val="100"/>
        <c:noMultiLvlLbl val="0"/>
      </c:catAx>
      <c:valAx>
        <c:axId val="130950607"/>
        <c:scaling>
          <c:orientation val="minMax"/>
        </c:scaling>
        <c:delete val="1"/>
        <c:axPos val="t"/>
        <c:numFmt formatCode="[$$-409]#,##0_ ;\-[$$-409]#,##0\ " sourceLinked="1"/>
        <c:majorTickMark val="none"/>
        <c:minorTickMark val="none"/>
        <c:tickLblPos val="nextTo"/>
        <c:crossAx val="13250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a:t>Monthly income</a:t>
            </a:r>
          </a:p>
        </c:rich>
      </c:tx>
      <c:layout>
        <c:manualLayout>
          <c:xMode val="edge"/>
          <c:yMode val="edge"/>
          <c:x val="0.327269921259842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'Spring 2025'!$D$34</c:f>
              <c:strCache>
                <c:ptCount val="1"/>
                <c:pt idx="0">
                  <c:v>Per Month</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'Spring 2025'!$B$35:$B$41</c:f>
              <c:strCache>
                <c:ptCount val="7"/>
                <c:pt idx="0">
                  <c:v>Fixed income</c:v>
                </c:pt>
                <c:pt idx="1">
                  <c:v>Financial Aid (Grant Funding)</c:v>
                </c:pt>
                <c:pt idx="2">
                  <c:v>Third-Party Assistance</c:v>
                </c:pt>
                <c:pt idx="3">
                  <c:v>Veteran Benefits</c:v>
                </c:pt>
                <c:pt idx="4">
                  <c:v>Scholarship</c:v>
                </c:pt>
                <c:pt idx="5">
                  <c:v>Support from Family</c:v>
                </c:pt>
                <c:pt idx="6">
                  <c:v>Other Income/Savings</c:v>
                </c:pt>
              </c:strCache>
            </c:strRef>
          </c:cat>
          <c:val>
            <c:numRef>
              <c:f>'Spring 2025'!$D$35:$D$41</c:f>
              <c:numCache>
                <c:formatCode>[$$-409]#,##0_ ;\-[$$-409]#,##0\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E03-4CB8-A8F9-01928ACC6E17}"/>
            </c:ext>
          </c:extLst>
        </c:ser>
        <c:dLbls>
          <c:dLblPos val="inEnd"/>
          <c:showLegendKey val="0"/>
          <c:showVal val="1"/>
          <c:showCatName val="0"/>
          <c:showSerName val="0"/>
          <c:showPercent val="0"/>
          <c:showBubbleSize val="0"/>
        </c:dLbls>
        <c:gapWidth val="25"/>
        <c:axId val="318224607"/>
        <c:axId val="411493695"/>
      </c:barChart>
      <c:catAx>
        <c:axId val="318224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1493695"/>
        <c:crosses val="autoZero"/>
        <c:auto val="1"/>
        <c:lblAlgn val="ctr"/>
        <c:lblOffset val="100"/>
        <c:tickLblSkip val="1"/>
        <c:noMultiLvlLbl val="0"/>
      </c:catAx>
      <c:valAx>
        <c:axId val="411493695"/>
        <c:scaling>
          <c:orientation val="minMax"/>
        </c:scaling>
        <c:delete val="1"/>
        <c:axPos val="t"/>
        <c:numFmt formatCode="[$$-409]#,##0_ ;\-[$$-409]#,##0\ " sourceLinked="1"/>
        <c:majorTickMark val="none"/>
        <c:minorTickMark val="none"/>
        <c:tickLblPos val="nextTo"/>
        <c:crossAx val="31822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latin typeface="+mn-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My monthly</a:t>
            </a:r>
            <a:r>
              <a:rPr lang="en-US" sz="1600" b="1" baseline="0">
                <a:solidFill>
                  <a:sysClr val="windowText" lastClr="000000"/>
                </a:solidFill>
              </a:rPr>
              <a:t>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808388662867415E-2"/>
          <c:y val="5.2001282645099227E-2"/>
          <c:w val="0.96649745925076613"/>
          <c:h val="0.93982789760536933"/>
        </c:manualLayout>
      </c:layout>
      <c:barChart>
        <c:barDir val="bar"/>
        <c:grouping val="stacked"/>
        <c:varyColors val="0"/>
        <c:ser>
          <c:idx val="0"/>
          <c:order val="0"/>
          <c:tx>
            <c:strRef>
              <c:f>'Spring 2025'!$B$31:$C$31</c:f>
              <c:strCache>
                <c:ptCount val="2"/>
                <c:pt idx="0">
                  <c:v>Monthly income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'Spring 2025'!$D$42</c:f>
              <c:numCache>
                <c:formatCode>[$$-409]#,##0_ ;\-[$$-409]#,##0\ </c:formatCode>
                <c:ptCount val="1"/>
                <c:pt idx="0">
                  <c:v>0</c:v>
                </c:pt>
              </c:numCache>
            </c:numRef>
          </c:val>
          <c:extLst>
            <c:ext xmlns:c16="http://schemas.microsoft.com/office/drawing/2014/chart" uri="{C3380CC4-5D6E-409C-BE32-E72D297353CC}">
              <c16:uniqueId val="{00000000-B704-4D49-A563-2C4B8E66A21D}"/>
            </c:ext>
          </c:extLst>
        </c:ser>
        <c:ser>
          <c:idx val="1"/>
          <c:order val="1"/>
          <c:tx>
            <c:strRef>
              <c:f>'Spring 2025'!$F$31:$G$31</c:f>
              <c:strCache>
                <c:ptCount val="2"/>
                <c:pt idx="0">
                  <c:v>Monthly expenses</c:v>
                </c:pt>
              </c:strCache>
            </c:strRef>
          </c:tx>
          <c:spPr>
            <a:solidFill>
              <a:schemeClr val="accent4"/>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2-B704-4D49-A563-2C4B8E66A21D}"/>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'Spring 2025'!$G$49</c:f>
              <c:numCache>
                <c:formatCode>[$$-409]#,##0_ ;\-[$$-409]#,##0\ </c:formatCode>
                <c:ptCount val="1"/>
                <c:pt idx="0">
                  <c:v>0</c:v>
                </c:pt>
              </c:numCache>
            </c:numRef>
          </c:val>
          <c:extLst>
            <c:ext xmlns:c16="http://schemas.microsoft.com/office/drawing/2014/chart" uri="{C3380CC4-5D6E-409C-BE32-E72D297353CC}">
              <c16:uniqueId val="{00000003-B704-4D49-A563-2C4B8E66A21D}"/>
            </c:ext>
          </c:extLst>
        </c:ser>
        <c:ser>
          <c:idx val="2"/>
          <c:order val="2"/>
          <c:tx>
            <c:strRef>
              <c:f>'Spring 2025'!$I$31:$K$31</c:f>
              <c:strCache>
                <c:ptCount val="3"/>
                <c:pt idx="0">
                  <c:v>Semester expenses</c:v>
                </c:pt>
              </c:strCache>
            </c:strRef>
          </c:tx>
          <c:spPr>
            <a:solidFill>
              <a:srgbClr val="004A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'Spring 2025'!$K$40</c:f>
              <c:numCache>
                <c:formatCode>"$"#,##0</c:formatCode>
                <c:ptCount val="1"/>
                <c:pt idx="0">
                  <c:v>0</c:v>
                </c:pt>
              </c:numCache>
            </c:numRef>
          </c:val>
          <c:extLst>
            <c:ext xmlns:c16="http://schemas.microsoft.com/office/drawing/2014/chart" uri="{C3380CC4-5D6E-409C-BE32-E72D297353CC}">
              <c16:uniqueId val="{00000004-B704-4D49-A563-2C4B8E66A21D}"/>
            </c:ext>
          </c:extLst>
        </c:ser>
        <c:dLbls>
          <c:dLblPos val="ctr"/>
          <c:showLegendKey val="0"/>
          <c:showVal val="1"/>
          <c:showCatName val="0"/>
          <c:showSerName val="0"/>
          <c:showPercent val="0"/>
          <c:showBubbleSize val="0"/>
        </c:dLbls>
        <c:gapWidth val="150"/>
        <c:overlap val="100"/>
        <c:axId val="1822716448"/>
        <c:axId val="849637232"/>
      </c:barChart>
      <c:catAx>
        <c:axId val="1822716448"/>
        <c:scaling>
          <c:orientation val="minMax"/>
        </c:scaling>
        <c:delete val="1"/>
        <c:axPos val="l"/>
        <c:numFmt formatCode="General" sourceLinked="1"/>
        <c:majorTickMark val="none"/>
        <c:minorTickMark val="none"/>
        <c:tickLblPos val="nextTo"/>
        <c:crossAx val="849637232"/>
        <c:crosses val="autoZero"/>
        <c:auto val="1"/>
        <c:lblAlgn val="ctr"/>
        <c:lblOffset val="100"/>
        <c:noMultiLvlLbl val="0"/>
      </c:catAx>
      <c:valAx>
        <c:axId val="849637232"/>
        <c:scaling>
          <c:orientation val="minMax"/>
        </c:scaling>
        <c:delete val="1"/>
        <c:axPos val="b"/>
        <c:numFmt formatCode="[$$-409]#,##0_ ;\-[$$-409]#,##0\ " sourceLinked="1"/>
        <c:majorTickMark val="none"/>
        <c:minorTickMark val="none"/>
        <c:tickLblPos val="nextTo"/>
        <c:crossAx val="182271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r>
              <a:rPr lang="pl-PL" sz="1600" b="1">
                <a:solidFill>
                  <a:schemeClr val="tx1"/>
                </a:solidFill>
                <a:latin typeface="+mj-lt"/>
              </a:rPr>
              <a:t>My </a:t>
            </a:r>
            <a:r>
              <a:rPr lang="en-US" sz="1600" b="1">
                <a:solidFill>
                  <a:schemeClr val="tx1"/>
                </a:solidFill>
                <a:latin typeface="+mj-lt"/>
              </a:rPr>
              <a:t>m</a:t>
            </a:r>
            <a:r>
              <a:rPr lang="pl-PL" sz="1600" b="1">
                <a:solidFill>
                  <a:schemeClr val="tx1"/>
                </a:solidFill>
                <a:latin typeface="+mj-lt"/>
              </a:rPr>
              <a:t>onthly </a:t>
            </a:r>
            <a:r>
              <a:rPr lang="en-US" sz="1600" b="1">
                <a:solidFill>
                  <a:schemeClr val="tx1"/>
                </a:solidFill>
                <a:latin typeface="+mj-lt"/>
              </a:rPr>
              <a:t>b</a:t>
            </a:r>
            <a:r>
              <a:rPr lang="pl-PL" sz="1600" b="1">
                <a:solidFill>
                  <a:schemeClr val="tx1"/>
                </a:solidFill>
                <a:latin typeface="+mj-lt"/>
              </a:rPr>
              <a:t>udget</a:t>
            </a:r>
          </a:p>
        </c:rich>
      </c:tx>
      <c:layout>
        <c:manualLayout>
          <c:xMode val="edge"/>
          <c:yMode val="edge"/>
          <c:x val="0.42099298563289345"/>
          <c:y val="8.56423615442868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endParaRPr lang="en-US"/>
        </a:p>
      </c:txPr>
    </c:title>
    <c:autoTitleDeleted val="0"/>
    <c:plotArea>
      <c:layout>
        <c:manualLayout>
          <c:layoutTarget val="inner"/>
          <c:xMode val="edge"/>
          <c:yMode val="edge"/>
          <c:x val="3.7599438657510691E-2"/>
          <c:y val="0.18210066929168853"/>
          <c:w val="0.90900664719187374"/>
          <c:h val="0.62888140293492845"/>
        </c:manualLayout>
      </c:layout>
      <c:barChart>
        <c:barDir val="bar"/>
        <c:grouping val="percentStacked"/>
        <c:varyColors val="0"/>
        <c:ser>
          <c:idx val="0"/>
          <c:order val="0"/>
          <c:tx>
            <c:strRef>
              <c:f>[1]Calculation!$A$3</c:f>
              <c:strCache>
                <c:ptCount val="1"/>
                <c:pt idx="0">
                  <c:v>Income left</c:v>
                </c:pt>
              </c:strCache>
            </c:strRef>
          </c:tx>
          <c:spPr>
            <a:solidFill>
              <a:schemeClr val="accent3"/>
            </a:solidFill>
            <a:ln w="19050">
              <a:noFill/>
            </a:ln>
            <a:effectLst/>
          </c:spPr>
          <c:invertIfNegative val="0"/>
          <c:dPt>
            <c:idx val="0"/>
            <c:invertIfNegative val="0"/>
            <c:bubble3D val="0"/>
            <c:spPr>
              <a:solidFill>
                <a:schemeClr val="accent3"/>
              </a:solidFill>
              <a:ln w="19050">
                <a:noFill/>
              </a:ln>
              <a:effectLst/>
            </c:spPr>
            <c:extLst>
              <c:ext xmlns:c16="http://schemas.microsoft.com/office/drawing/2014/chart" uri="{C3380CC4-5D6E-409C-BE32-E72D297353CC}">
                <c16:uniqueId val="{00000001-78EC-4AF6-BD6C-D9340803639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[1]Calculation!$B$3</c:f>
              <c:numCache>
                <c:formatCode>General</c:formatCode>
                <c:ptCount val="1"/>
                <c:pt idx="0">
                  <c:v>0</c:v>
                </c:pt>
              </c:numCache>
            </c:numRef>
          </c:val>
          <c:extLst>
            <c:ext xmlns:c16="http://schemas.microsoft.com/office/drawing/2014/chart" uri="{C3380CC4-5D6E-409C-BE32-E72D297353CC}">
              <c16:uniqueId val="{00000002-78EC-4AF6-BD6C-D93408036390}"/>
            </c:ext>
          </c:extLst>
        </c:ser>
        <c:ser>
          <c:idx val="1"/>
          <c:order val="1"/>
          <c:tx>
            <c:strRef>
              <c:f>[1]Calculation!$A$4</c:f>
              <c:strCache>
                <c:ptCount val="1"/>
                <c:pt idx="0">
                  <c:v>Monthly expenses</c:v>
                </c:pt>
              </c:strCache>
            </c:strRef>
          </c:tx>
          <c:spPr>
            <a:solidFill>
              <a:schemeClr val="accent6">
                <a:lumMod val="75000"/>
              </a:schemeClr>
            </a:solidFill>
            <a:ln w="19050">
              <a:noFill/>
            </a:ln>
            <a:effectLst/>
          </c:spPr>
          <c:invertIfNegative val="0"/>
          <c:dPt>
            <c:idx val="0"/>
            <c:invertIfNegative val="0"/>
            <c:bubble3D val="0"/>
            <c:spPr>
              <a:solidFill>
                <a:schemeClr val="accent6">
                  <a:lumMod val="75000"/>
                </a:schemeClr>
              </a:solidFill>
              <a:ln w="19050">
                <a:noFill/>
              </a:ln>
              <a:effectLst/>
            </c:spPr>
            <c:extLst>
              <c:ext xmlns:c16="http://schemas.microsoft.com/office/drawing/2014/chart" uri="{C3380CC4-5D6E-409C-BE32-E72D297353CC}">
                <c16:uniqueId val="{00000004-78EC-4AF6-BD6C-D93408036390}"/>
              </c:ext>
            </c:extLst>
          </c:dPt>
          <c:dLbls>
            <c:dLbl>
              <c:idx val="0"/>
              <c:layout>
                <c:manualLayout>
                  <c:x val="-3.14194384157932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EC-4AF6-BD6C-D9340803639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[1]Calculation!$B$4</c:f>
              <c:numCache>
                <c:formatCode>General</c:formatCode>
                <c:ptCount val="1"/>
                <c:pt idx="0">
                  <c:v>0</c:v>
                </c:pt>
              </c:numCache>
            </c:numRef>
          </c:val>
          <c:extLst>
            <c:ext xmlns:c16="http://schemas.microsoft.com/office/drawing/2014/chart" uri="{C3380CC4-5D6E-409C-BE32-E72D297353CC}">
              <c16:uniqueId val="{00000005-78EC-4AF6-BD6C-D93408036390}"/>
            </c:ext>
          </c:extLst>
        </c:ser>
        <c:ser>
          <c:idx val="2"/>
          <c:order val="2"/>
          <c:tx>
            <c:strRef>
              <c:f>[1]Calculation!$A$5</c:f>
              <c:strCache>
                <c:ptCount val="1"/>
                <c:pt idx="0">
                  <c:v>Semester expenses (per month)</c:v>
                </c:pt>
              </c:strCache>
            </c:strRef>
          </c:tx>
          <c:spPr>
            <a:solidFill>
              <a:schemeClr val="accent1"/>
            </a:solidFill>
            <a:ln w="19050">
              <a:noFill/>
            </a:ln>
            <a:effectLst/>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7-78EC-4AF6-BD6C-D9340803639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[1]Calculation!$B$5</c:f>
              <c:numCache>
                <c:formatCode>General</c:formatCode>
                <c:ptCount val="1"/>
                <c:pt idx="0">
                  <c:v>0</c:v>
                </c:pt>
              </c:numCache>
            </c:numRef>
          </c:val>
          <c:extLst>
            <c:ext xmlns:c16="http://schemas.microsoft.com/office/drawing/2014/chart" uri="{C3380CC4-5D6E-409C-BE32-E72D297353CC}">
              <c16:uniqueId val="{00000008-78EC-4AF6-BD6C-D93408036390}"/>
            </c:ext>
          </c:extLst>
        </c:ser>
        <c:dLbls>
          <c:showLegendKey val="0"/>
          <c:showVal val="0"/>
          <c:showCatName val="0"/>
          <c:showSerName val="0"/>
          <c:showPercent val="0"/>
          <c:showBubbleSize val="0"/>
        </c:dLbls>
        <c:gapWidth val="100"/>
        <c:overlap val="100"/>
        <c:axId val="126430575"/>
        <c:axId val="139280911"/>
      </c:barChart>
      <c:valAx>
        <c:axId val="139280911"/>
        <c:scaling>
          <c:orientation val="minMax"/>
        </c:scaling>
        <c:delete val="1"/>
        <c:axPos val="b"/>
        <c:numFmt formatCode="0%" sourceLinked="1"/>
        <c:majorTickMark val="out"/>
        <c:minorTickMark val="none"/>
        <c:tickLblPos val="nextTo"/>
        <c:crossAx val="126430575"/>
        <c:crosses val="autoZero"/>
        <c:crossBetween val="between"/>
      </c:valAx>
      <c:catAx>
        <c:axId val="126430575"/>
        <c:scaling>
          <c:orientation val="minMax"/>
        </c:scaling>
        <c:delete val="1"/>
        <c:axPos val="l"/>
        <c:numFmt formatCode="[$$-409]#,##0_ ;\-[$$-409]#,##0\ " sourceLinked="1"/>
        <c:majorTickMark val="out"/>
        <c:minorTickMark val="none"/>
        <c:tickLblPos val="nextTo"/>
        <c:crossAx val="139280911"/>
        <c:crosses val="autoZero"/>
        <c:auto val="1"/>
        <c:lblAlgn val="ctr"/>
        <c:lblOffset val="100"/>
        <c:noMultiLvlLbl val="0"/>
      </c:catAx>
      <c:spPr>
        <a:noFill/>
        <a:ln>
          <a:noFill/>
        </a:ln>
        <a:effectLst/>
      </c:spPr>
    </c:plotArea>
    <c:legend>
      <c:legendPos val="b"/>
      <c:layout>
        <c:manualLayout>
          <c:xMode val="edge"/>
          <c:yMode val="edge"/>
          <c:x val="0.30504147347435229"/>
          <c:y val="0.72319849269443681"/>
          <c:w val="0.38991705305129543"/>
          <c:h val="0.225416090378991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Monthly expenses</a:t>
            </a:r>
          </a:p>
        </c:rich>
      </c:tx>
      <c:layout>
        <c:manualLayout>
          <c:xMode val="edge"/>
          <c:yMode val="edge"/>
          <c:x val="0.30645984251968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'Summer 2025'!$G$34</c:f>
              <c:strCache>
                <c:ptCount val="1"/>
                <c:pt idx="0">
                  <c:v>Amount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'Summer 2025'!$F$35:$F$48</c:f>
              <c:strCache>
                <c:ptCount val="14"/>
                <c:pt idx="0">
                  <c:v>Rent/Mortgage </c:v>
                </c:pt>
                <c:pt idx="1">
                  <c:v>Utilities (electric, water, gas) </c:v>
                </c:pt>
                <c:pt idx="2">
                  <c:v>Internet</c:v>
                </c:pt>
                <c:pt idx="3">
                  <c:v>Cell phone</c:v>
                </c:pt>
                <c:pt idx="4">
                  <c:v>Groceries</c:v>
                </c:pt>
                <c:pt idx="5">
                  <c:v>Student loans</c:v>
                </c:pt>
                <c:pt idx="6">
                  <c:v>Credit cards</c:v>
                </c:pt>
                <c:pt idx="7">
                  <c:v>Car Payment</c:v>
                </c:pt>
                <c:pt idx="8">
                  <c:v>Gas and Transportation</c:v>
                </c:pt>
                <c:pt idx="9">
                  <c:v>Insurance</c:v>
                </c:pt>
                <c:pt idx="10">
                  <c:v>Child Care</c:v>
                </c:pt>
                <c:pt idx="11">
                  <c:v>Subscriptions</c:v>
                </c:pt>
                <c:pt idx="12">
                  <c:v>Entertainment</c:v>
                </c:pt>
                <c:pt idx="13">
                  <c:v>Miscellaneous</c:v>
                </c:pt>
              </c:strCache>
            </c:strRef>
          </c:cat>
          <c:val>
            <c:numRef>
              <c:f>'Summer 2025'!$G$35:$G$48</c:f>
              <c:numCache>
                <c:formatCode>[$$-409]#,##0_ ;\-[$$-409]#,##0\ </c:formatCode>
                <c:ptCount val="14"/>
              </c:numCache>
            </c:numRef>
          </c:val>
          <c:extLst>
            <c:ext xmlns:c16="http://schemas.microsoft.com/office/drawing/2014/chart" uri="{C3380CC4-5D6E-409C-BE32-E72D297353CC}">
              <c16:uniqueId val="{00000000-CB3A-4A03-97FB-F615E253163D}"/>
            </c:ext>
          </c:extLst>
        </c:ser>
        <c:dLbls>
          <c:showLegendKey val="0"/>
          <c:showVal val="0"/>
          <c:showCatName val="0"/>
          <c:showSerName val="0"/>
          <c:showPercent val="0"/>
          <c:showBubbleSize val="0"/>
        </c:dLbls>
        <c:gapWidth val="25"/>
        <c:axId val="141046351"/>
        <c:axId val="123016767"/>
      </c:barChart>
      <c:catAx>
        <c:axId val="14104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3016767"/>
        <c:crosses val="autoZero"/>
        <c:auto val="1"/>
        <c:lblAlgn val="ctr"/>
        <c:lblOffset val="100"/>
        <c:noMultiLvlLbl val="0"/>
      </c:catAx>
      <c:valAx>
        <c:axId val="123016767"/>
        <c:scaling>
          <c:orientation val="minMax"/>
        </c:scaling>
        <c:delete val="1"/>
        <c:axPos val="t"/>
        <c:numFmt formatCode="[$$-409]#,##0_ ;\-[$$-409]#,##0\ " sourceLinked="1"/>
        <c:majorTickMark val="none"/>
        <c:minorTickMark val="none"/>
        <c:tickLblPos val="nextTo"/>
        <c:crossAx val="141046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pl-PL" sz="1200" b="1"/>
              <a:t>Semester </a:t>
            </a:r>
            <a:r>
              <a:rPr lang="en-US" sz="1200" b="1"/>
              <a:t>e</a:t>
            </a:r>
            <a:r>
              <a:rPr lang="pl-PL" sz="1200" b="1"/>
              <a:t>xpenses (per month)</a:t>
            </a:r>
          </a:p>
        </c:rich>
      </c:tx>
      <c:layout>
        <c:manualLayout>
          <c:xMode val="edge"/>
          <c:yMode val="edge"/>
          <c:x val="0.24044444444444441"/>
          <c:y val="4.1666666666666664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'Summer 2025'!$I$35:$I$39</c:f>
              <c:strCache>
                <c:ptCount val="5"/>
                <c:pt idx="0">
                  <c:v>Tuition and Fees</c:v>
                </c:pt>
                <c:pt idx="1">
                  <c:v>Charger Tech 360</c:v>
                </c:pt>
                <c:pt idx="2">
                  <c:v>Books and Supplies</c:v>
                </c:pt>
                <c:pt idx="3">
                  <c:v>Student Housing</c:v>
                </c:pt>
                <c:pt idx="4">
                  <c:v>Other fees</c:v>
                </c:pt>
              </c:strCache>
            </c:strRef>
          </c:cat>
          <c:val>
            <c:numRef>
              <c:f>'Summer 2025'!$K$35:$K$39</c:f>
              <c:numCache>
                <c:formatCode>[$$-409]#,##0_ ;\-[$$-409]#,##0\ </c:formatCode>
                <c:ptCount val="5"/>
                <c:pt idx="0">
                  <c:v>0</c:v>
                </c:pt>
                <c:pt idx="1">
                  <c:v>0</c:v>
                </c:pt>
                <c:pt idx="2">
                  <c:v>0</c:v>
                </c:pt>
                <c:pt idx="3">
                  <c:v>0</c:v>
                </c:pt>
                <c:pt idx="4">
                  <c:v>0</c:v>
                </c:pt>
              </c:numCache>
            </c:numRef>
          </c:val>
          <c:extLst>
            <c:ext xmlns:c16="http://schemas.microsoft.com/office/drawing/2014/chart" uri="{C3380CC4-5D6E-409C-BE32-E72D297353CC}">
              <c16:uniqueId val="{00000000-5AD4-42B2-A543-97D297F020DD}"/>
            </c:ext>
          </c:extLst>
        </c:ser>
        <c:dLbls>
          <c:showLegendKey val="0"/>
          <c:showVal val="0"/>
          <c:showCatName val="0"/>
          <c:showSerName val="0"/>
          <c:showPercent val="0"/>
          <c:showBubbleSize val="0"/>
        </c:dLbls>
        <c:gapWidth val="25"/>
        <c:axId val="132508751"/>
        <c:axId val="130950607"/>
      </c:barChart>
      <c:catAx>
        <c:axId val="1325087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0950607"/>
        <c:crosses val="autoZero"/>
        <c:auto val="1"/>
        <c:lblAlgn val="ctr"/>
        <c:lblOffset val="100"/>
        <c:noMultiLvlLbl val="0"/>
      </c:catAx>
      <c:valAx>
        <c:axId val="130950607"/>
        <c:scaling>
          <c:orientation val="minMax"/>
        </c:scaling>
        <c:delete val="1"/>
        <c:axPos val="t"/>
        <c:numFmt formatCode="[$$-409]#,##0_ ;\-[$$-409]#,##0\ " sourceLinked="1"/>
        <c:majorTickMark val="none"/>
        <c:minorTickMark val="none"/>
        <c:tickLblPos val="nextTo"/>
        <c:crossAx val="13250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a:t>Monthly income</a:t>
            </a:r>
          </a:p>
        </c:rich>
      </c:tx>
      <c:layout>
        <c:manualLayout>
          <c:xMode val="edge"/>
          <c:yMode val="edge"/>
          <c:x val="0.327269921259842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'Summer 2025'!$D$34</c:f>
              <c:strCache>
                <c:ptCount val="1"/>
                <c:pt idx="0">
                  <c:v>Per Month</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'Summer 2025'!$B$35:$B$41</c:f>
              <c:strCache>
                <c:ptCount val="7"/>
                <c:pt idx="0">
                  <c:v>Fixed income</c:v>
                </c:pt>
                <c:pt idx="1">
                  <c:v>Financial Aid (Grant Funding)</c:v>
                </c:pt>
                <c:pt idx="2">
                  <c:v>Third-Party Assistance</c:v>
                </c:pt>
                <c:pt idx="3">
                  <c:v>Veteran Benefits</c:v>
                </c:pt>
                <c:pt idx="4">
                  <c:v>Scholarship</c:v>
                </c:pt>
                <c:pt idx="5">
                  <c:v>Support from Family</c:v>
                </c:pt>
                <c:pt idx="6">
                  <c:v>Other Income/Savings</c:v>
                </c:pt>
              </c:strCache>
            </c:strRef>
          </c:cat>
          <c:val>
            <c:numRef>
              <c:f>'Summer 2025'!$D$35:$D$41</c:f>
              <c:numCache>
                <c:formatCode>[$$-409]#,##0_ ;\-[$$-409]#,##0\ </c:formatCode>
                <c:ptCount val="7"/>
                <c:pt idx="1">
                  <c:v>0</c:v>
                </c:pt>
                <c:pt idx="2">
                  <c:v>0</c:v>
                </c:pt>
                <c:pt idx="3">
                  <c:v>0</c:v>
                </c:pt>
                <c:pt idx="4">
                  <c:v>0</c:v>
                </c:pt>
                <c:pt idx="5">
                  <c:v>0</c:v>
                </c:pt>
                <c:pt idx="6">
                  <c:v>0</c:v>
                </c:pt>
              </c:numCache>
            </c:numRef>
          </c:val>
          <c:extLst>
            <c:ext xmlns:c16="http://schemas.microsoft.com/office/drawing/2014/chart" uri="{C3380CC4-5D6E-409C-BE32-E72D297353CC}">
              <c16:uniqueId val="{00000000-9097-44F1-8E10-9644C9DDAF7D}"/>
            </c:ext>
          </c:extLst>
        </c:ser>
        <c:dLbls>
          <c:dLblPos val="inEnd"/>
          <c:showLegendKey val="0"/>
          <c:showVal val="1"/>
          <c:showCatName val="0"/>
          <c:showSerName val="0"/>
          <c:showPercent val="0"/>
          <c:showBubbleSize val="0"/>
        </c:dLbls>
        <c:gapWidth val="25"/>
        <c:axId val="318224607"/>
        <c:axId val="411493695"/>
      </c:barChart>
      <c:catAx>
        <c:axId val="318224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1493695"/>
        <c:crosses val="autoZero"/>
        <c:auto val="1"/>
        <c:lblAlgn val="ctr"/>
        <c:lblOffset val="100"/>
        <c:tickLblSkip val="1"/>
        <c:noMultiLvlLbl val="0"/>
      </c:catAx>
      <c:valAx>
        <c:axId val="411493695"/>
        <c:scaling>
          <c:orientation val="minMax"/>
        </c:scaling>
        <c:delete val="1"/>
        <c:axPos val="t"/>
        <c:numFmt formatCode="[$$-409]#,##0_ ;\-[$$-409]#,##0\ " sourceLinked="1"/>
        <c:majorTickMark val="none"/>
        <c:minorTickMark val="none"/>
        <c:tickLblPos val="nextTo"/>
        <c:crossAx val="31822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4">
  <a:schemeClr val="accent1"/>
</cs:colorStyle>
</file>

<file path=xl/charts/colors19.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Reversed" id="23">
  <a:schemeClr val="accent3"/>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0.xml"/><Relationship Id="rId5" Type="http://schemas.openxmlformats.org/officeDocument/2006/relationships/image" Target="../media/image1.png"/><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0.xml"/><Relationship Id="rId5" Type="http://schemas.openxmlformats.org/officeDocument/2006/relationships/image" Target="../media/image1.png"/><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9</xdr:row>
      <xdr:rowOff>212911</xdr:rowOff>
    </xdr:to>
    <xdr:graphicFrame macro="">
      <xdr:nvGraphicFramePr>
        <xdr:cNvPr id="2" name="Chart 1" descr="monthly budget snapshot">
          <a:extLst>
            <a:ext uri="{FF2B5EF4-FFF2-40B4-BE49-F238E27FC236}">
              <a16:creationId xmlns:a16="http://schemas.microsoft.com/office/drawing/2014/main" id="{FB545EC9-E15F-4589-BA26-37A8EA2ED3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0</xdr:rowOff>
    </xdr:from>
    <xdr:to>
      <xdr:col>7</xdr:col>
      <xdr:colOff>0</xdr:colOff>
      <xdr:row>28</xdr:row>
      <xdr:rowOff>0</xdr:rowOff>
    </xdr:to>
    <xdr:graphicFrame macro="">
      <xdr:nvGraphicFramePr>
        <xdr:cNvPr id="3" name="Chart 2" descr="monthly expenses chart">
          <a:extLst>
            <a:ext uri="{FF2B5EF4-FFF2-40B4-BE49-F238E27FC236}">
              <a16:creationId xmlns:a16="http://schemas.microsoft.com/office/drawing/2014/main" id="{54ABE262-EB75-439B-BC1F-1A44A0EAAD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16</xdr:row>
      <xdr:rowOff>0</xdr:rowOff>
    </xdr:from>
    <xdr:to>
      <xdr:col>11</xdr:col>
      <xdr:colOff>0</xdr:colOff>
      <xdr:row>28</xdr:row>
      <xdr:rowOff>0</xdr:rowOff>
    </xdr:to>
    <xdr:graphicFrame macro="">
      <xdr:nvGraphicFramePr>
        <xdr:cNvPr id="4" name="Chart 3" descr="college semester expenses chart">
          <a:extLst>
            <a:ext uri="{FF2B5EF4-FFF2-40B4-BE49-F238E27FC236}">
              <a16:creationId xmlns:a16="http://schemas.microsoft.com/office/drawing/2014/main" id="{48473182-9995-4E1E-8337-022BB6F23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285749</xdr:colOff>
      <xdr:row>16</xdr:row>
      <xdr:rowOff>1</xdr:rowOff>
    </xdr:from>
    <xdr:to>
      <xdr:col>3</xdr:col>
      <xdr:colOff>1114425</xdr:colOff>
      <xdr:row>29</xdr:row>
      <xdr:rowOff>1</xdr:rowOff>
    </xdr:to>
    <xdr:graphicFrame macro="">
      <xdr:nvGraphicFramePr>
        <xdr:cNvPr id="5" name="Chart 4" descr="monthly income chart">
          <a:extLst>
            <a:ext uri="{FF2B5EF4-FFF2-40B4-BE49-F238E27FC236}">
              <a16:creationId xmlns:a16="http://schemas.microsoft.com/office/drawing/2014/main" id="{BABBF02F-90FA-49B1-9130-4618095F7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152651</xdr:colOff>
      <xdr:row>0</xdr:row>
      <xdr:rowOff>110817</xdr:rowOff>
    </xdr:from>
    <xdr:to>
      <xdr:col>5</xdr:col>
      <xdr:colOff>95715</xdr:colOff>
      <xdr:row>2</xdr:row>
      <xdr:rowOff>501650</xdr:rowOff>
    </xdr:to>
    <xdr:pic>
      <xdr:nvPicPr>
        <xdr:cNvPr id="6" name="Picture 5">
          <a:extLst>
            <a:ext uri="{FF2B5EF4-FFF2-40B4-BE49-F238E27FC236}">
              <a16:creationId xmlns:a16="http://schemas.microsoft.com/office/drawing/2014/main" id="{4912EAF0-B45E-4879-9332-BE4F4F82E30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438401" y="110817"/>
          <a:ext cx="4410289" cy="1276658"/>
        </a:xfrm>
        <a:prstGeom prst="rect">
          <a:avLst/>
        </a:prstGeom>
        <a:noFill/>
      </xdr:spPr>
    </xdr:pic>
    <xdr:clientData/>
  </xdr:twoCellAnchor>
  <xdr:twoCellAnchor>
    <xdr:from>
      <xdr:col>1</xdr:col>
      <xdr:colOff>42332</xdr:colOff>
      <xdr:row>4</xdr:row>
      <xdr:rowOff>14818</xdr:rowOff>
    </xdr:from>
    <xdr:to>
      <xdr:col>11</xdr:col>
      <xdr:colOff>42332</xdr:colOff>
      <xdr:row>9</xdr:row>
      <xdr:rowOff>201085</xdr:rowOff>
    </xdr:to>
    <xdr:graphicFrame macro="">
      <xdr:nvGraphicFramePr>
        <xdr:cNvPr id="7" name="Chart 6">
          <a:extLst>
            <a:ext uri="{FF2B5EF4-FFF2-40B4-BE49-F238E27FC236}">
              <a16:creationId xmlns:a16="http://schemas.microsoft.com/office/drawing/2014/main" id="{CCD1B55D-F924-430E-82CC-61C171B22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9</xdr:row>
      <xdr:rowOff>212911</xdr:rowOff>
    </xdr:to>
    <xdr:graphicFrame macro="">
      <xdr:nvGraphicFramePr>
        <xdr:cNvPr id="2" name="Chart 1" descr="monthly budget snapshot">
          <a:extLst>
            <a:ext uri="{FF2B5EF4-FFF2-40B4-BE49-F238E27FC236}">
              <a16:creationId xmlns:a16="http://schemas.microsoft.com/office/drawing/2014/main" id="{A853C920-C18C-4E7D-B383-5F3FEFDE0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0</xdr:rowOff>
    </xdr:from>
    <xdr:to>
      <xdr:col>7</xdr:col>
      <xdr:colOff>0</xdr:colOff>
      <xdr:row>28</xdr:row>
      <xdr:rowOff>0</xdr:rowOff>
    </xdr:to>
    <xdr:graphicFrame macro="">
      <xdr:nvGraphicFramePr>
        <xdr:cNvPr id="3" name="Chart 2" descr="monthly expenses chart">
          <a:extLst>
            <a:ext uri="{FF2B5EF4-FFF2-40B4-BE49-F238E27FC236}">
              <a16:creationId xmlns:a16="http://schemas.microsoft.com/office/drawing/2014/main" id="{C7E8AD5C-008F-48BE-AB35-3D0171A754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16</xdr:row>
      <xdr:rowOff>0</xdr:rowOff>
    </xdr:from>
    <xdr:to>
      <xdr:col>11</xdr:col>
      <xdr:colOff>0</xdr:colOff>
      <xdr:row>28</xdr:row>
      <xdr:rowOff>0</xdr:rowOff>
    </xdr:to>
    <xdr:graphicFrame macro="">
      <xdr:nvGraphicFramePr>
        <xdr:cNvPr id="4" name="Chart 3" descr="college semester expenses chart">
          <a:extLst>
            <a:ext uri="{FF2B5EF4-FFF2-40B4-BE49-F238E27FC236}">
              <a16:creationId xmlns:a16="http://schemas.microsoft.com/office/drawing/2014/main" id="{A9809F0C-B051-4268-B310-B68EAEE727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285749</xdr:colOff>
      <xdr:row>16</xdr:row>
      <xdr:rowOff>1</xdr:rowOff>
    </xdr:from>
    <xdr:to>
      <xdr:col>3</xdr:col>
      <xdr:colOff>1114425</xdr:colOff>
      <xdr:row>29</xdr:row>
      <xdr:rowOff>1</xdr:rowOff>
    </xdr:to>
    <xdr:graphicFrame macro="">
      <xdr:nvGraphicFramePr>
        <xdr:cNvPr id="5" name="Chart 4" descr="monthly income chart">
          <a:extLst>
            <a:ext uri="{FF2B5EF4-FFF2-40B4-BE49-F238E27FC236}">
              <a16:creationId xmlns:a16="http://schemas.microsoft.com/office/drawing/2014/main" id="{5800CB79-2ACF-4691-A057-40F8A4E62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152651</xdr:colOff>
      <xdr:row>0</xdr:row>
      <xdr:rowOff>110817</xdr:rowOff>
    </xdr:from>
    <xdr:to>
      <xdr:col>5</xdr:col>
      <xdr:colOff>95715</xdr:colOff>
      <xdr:row>2</xdr:row>
      <xdr:rowOff>501650</xdr:rowOff>
    </xdr:to>
    <xdr:pic>
      <xdr:nvPicPr>
        <xdr:cNvPr id="6" name="Picture 5">
          <a:extLst>
            <a:ext uri="{FF2B5EF4-FFF2-40B4-BE49-F238E27FC236}">
              <a16:creationId xmlns:a16="http://schemas.microsoft.com/office/drawing/2014/main" id="{D64F10FE-4C0D-4640-800C-121AEFD5DC1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438401" y="110817"/>
          <a:ext cx="4410289" cy="1276658"/>
        </a:xfrm>
        <a:prstGeom prst="rect">
          <a:avLst/>
        </a:prstGeom>
        <a:noFill/>
      </xdr:spPr>
    </xdr:pic>
    <xdr:clientData/>
  </xdr:twoCellAnchor>
  <xdr:twoCellAnchor>
    <xdr:from>
      <xdr:col>1</xdr:col>
      <xdr:colOff>42332</xdr:colOff>
      <xdr:row>4</xdr:row>
      <xdr:rowOff>14818</xdr:rowOff>
    </xdr:from>
    <xdr:to>
      <xdr:col>11</xdr:col>
      <xdr:colOff>42332</xdr:colOff>
      <xdr:row>9</xdr:row>
      <xdr:rowOff>201085</xdr:rowOff>
    </xdr:to>
    <xdr:graphicFrame macro="">
      <xdr:nvGraphicFramePr>
        <xdr:cNvPr id="7" name="Chart 6">
          <a:extLst>
            <a:ext uri="{FF2B5EF4-FFF2-40B4-BE49-F238E27FC236}">
              <a16:creationId xmlns:a16="http://schemas.microsoft.com/office/drawing/2014/main" id="{416784A5-2272-44F7-816A-CF380E357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9</xdr:row>
      <xdr:rowOff>212911</xdr:rowOff>
    </xdr:to>
    <xdr:graphicFrame macro="">
      <xdr:nvGraphicFramePr>
        <xdr:cNvPr id="2" name="Chart 1" descr="monthly budget snapshot">
          <a:extLst>
            <a:ext uri="{FF2B5EF4-FFF2-40B4-BE49-F238E27FC236}">
              <a16:creationId xmlns:a16="http://schemas.microsoft.com/office/drawing/2014/main" id="{5E739202-6E24-420A-8AFC-ED6147E09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0</xdr:rowOff>
    </xdr:from>
    <xdr:to>
      <xdr:col>7</xdr:col>
      <xdr:colOff>0</xdr:colOff>
      <xdr:row>28</xdr:row>
      <xdr:rowOff>0</xdr:rowOff>
    </xdr:to>
    <xdr:graphicFrame macro="">
      <xdr:nvGraphicFramePr>
        <xdr:cNvPr id="3" name="Chart 2" descr="monthly expenses chart">
          <a:extLst>
            <a:ext uri="{FF2B5EF4-FFF2-40B4-BE49-F238E27FC236}">
              <a16:creationId xmlns:a16="http://schemas.microsoft.com/office/drawing/2014/main" id="{4639DED6-7762-493F-B486-7C84ADF27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16</xdr:row>
      <xdr:rowOff>0</xdr:rowOff>
    </xdr:from>
    <xdr:to>
      <xdr:col>11</xdr:col>
      <xdr:colOff>0</xdr:colOff>
      <xdr:row>28</xdr:row>
      <xdr:rowOff>0</xdr:rowOff>
    </xdr:to>
    <xdr:graphicFrame macro="">
      <xdr:nvGraphicFramePr>
        <xdr:cNvPr id="4" name="Chart 3" descr="college semester expenses chart">
          <a:extLst>
            <a:ext uri="{FF2B5EF4-FFF2-40B4-BE49-F238E27FC236}">
              <a16:creationId xmlns:a16="http://schemas.microsoft.com/office/drawing/2014/main" id="{A281FE3C-A37D-4BA9-8683-CF19BB8C0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285749</xdr:colOff>
      <xdr:row>16</xdr:row>
      <xdr:rowOff>1</xdr:rowOff>
    </xdr:from>
    <xdr:to>
      <xdr:col>3</xdr:col>
      <xdr:colOff>1114425</xdr:colOff>
      <xdr:row>29</xdr:row>
      <xdr:rowOff>1</xdr:rowOff>
    </xdr:to>
    <xdr:graphicFrame macro="">
      <xdr:nvGraphicFramePr>
        <xdr:cNvPr id="5" name="Chart 4" descr="monthly income chart">
          <a:extLst>
            <a:ext uri="{FF2B5EF4-FFF2-40B4-BE49-F238E27FC236}">
              <a16:creationId xmlns:a16="http://schemas.microsoft.com/office/drawing/2014/main" id="{63E78EB2-DC75-4E91-BAAC-466352659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152651</xdr:colOff>
      <xdr:row>0</xdr:row>
      <xdr:rowOff>110817</xdr:rowOff>
    </xdr:from>
    <xdr:to>
      <xdr:col>5</xdr:col>
      <xdr:colOff>95715</xdr:colOff>
      <xdr:row>2</xdr:row>
      <xdr:rowOff>501650</xdr:rowOff>
    </xdr:to>
    <xdr:pic>
      <xdr:nvPicPr>
        <xdr:cNvPr id="6" name="Picture 5">
          <a:extLst>
            <a:ext uri="{FF2B5EF4-FFF2-40B4-BE49-F238E27FC236}">
              <a16:creationId xmlns:a16="http://schemas.microsoft.com/office/drawing/2014/main" id="{F660D1DB-216B-46D6-B98D-8CD4315B228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438401" y="110817"/>
          <a:ext cx="4410289" cy="1276658"/>
        </a:xfrm>
        <a:prstGeom prst="rect">
          <a:avLst/>
        </a:prstGeom>
        <a:noFill/>
      </xdr:spPr>
    </xdr:pic>
    <xdr:clientData/>
  </xdr:twoCellAnchor>
  <xdr:twoCellAnchor>
    <xdr:from>
      <xdr:col>1</xdr:col>
      <xdr:colOff>42332</xdr:colOff>
      <xdr:row>4</xdr:row>
      <xdr:rowOff>14818</xdr:rowOff>
    </xdr:from>
    <xdr:to>
      <xdr:col>11</xdr:col>
      <xdr:colOff>42332</xdr:colOff>
      <xdr:row>9</xdr:row>
      <xdr:rowOff>201085</xdr:rowOff>
    </xdr:to>
    <xdr:graphicFrame macro="">
      <xdr:nvGraphicFramePr>
        <xdr:cNvPr id="7" name="Chart 6">
          <a:extLst>
            <a:ext uri="{FF2B5EF4-FFF2-40B4-BE49-F238E27FC236}">
              <a16:creationId xmlns:a16="http://schemas.microsoft.com/office/drawing/2014/main" id="{ABE11FA3-A326-416E-8FA9-FECC6CD142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9</xdr:row>
      <xdr:rowOff>212911</xdr:rowOff>
    </xdr:to>
    <xdr:graphicFrame macro="">
      <xdr:nvGraphicFramePr>
        <xdr:cNvPr id="2" name="Chart 1" descr="monthly budget snapshot">
          <a:extLst>
            <a:ext uri="{FF2B5EF4-FFF2-40B4-BE49-F238E27FC236}">
              <a16:creationId xmlns:a16="http://schemas.microsoft.com/office/drawing/2014/main" id="{68A3E338-4041-44C3-BC7B-81F141B9D8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0</xdr:rowOff>
    </xdr:from>
    <xdr:to>
      <xdr:col>7</xdr:col>
      <xdr:colOff>0</xdr:colOff>
      <xdr:row>28</xdr:row>
      <xdr:rowOff>0</xdr:rowOff>
    </xdr:to>
    <xdr:graphicFrame macro="">
      <xdr:nvGraphicFramePr>
        <xdr:cNvPr id="3" name="Chart 2" descr="monthly expenses chart">
          <a:extLst>
            <a:ext uri="{FF2B5EF4-FFF2-40B4-BE49-F238E27FC236}">
              <a16:creationId xmlns:a16="http://schemas.microsoft.com/office/drawing/2014/main" id="{CC01B4FA-525A-464C-AB79-E9C1AA2D38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16</xdr:row>
      <xdr:rowOff>0</xdr:rowOff>
    </xdr:from>
    <xdr:to>
      <xdr:col>11</xdr:col>
      <xdr:colOff>0</xdr:colOff>
      <xdr:row>28</xdr:row>
      <xdr:rowOff>0</xdr:rowOff>
    </xdr:to>
    <xdr:graphicFrame macro="">
      <xdr:nvGraphicFramePr>
        <xdr:cNvPr id="4" name="Chart 3" descr="college semester expenses chart">
          <a:extLst>
            <a:ext uri="{FF2B5EF4-FFF2-40B4-BE49-F238E27FC236}">
              <a16:creationId xmlns:a16="http://schemas.microsoft.com/office/drawing/2014/main" id="{24C3B3EB-A6EC-409D-B391-422632D023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285749</xdr:colOff>
      <xdr:row>16</xdr:row>
      <xdr:rowOff>1</xdr:rowOff>
    </xdr:from>
    <xdr:to>
      <xdr:col>3</xdr:col>
      <xdr:colOff>1114425</xdr:colOff>
      <xdr:row>29</xdr:row>
      <xdr:rowOff>1</xdr:rowOff>
    </xdr:to>
    <xdr:graphicFrame macro="">
      <xdr:nvGraphicFramePr>
        <xdr:cNvPr id="5" name="Chart 4" descr="monthly income chart">
          <a:extLst>
            <a:ext uri="{FF2B5EF4-FFF2-40B4-BE49-F238E27FC236}">
              <a16:creationId xmlns:a16="http://schemas.microsoft.com/office/drawing/2014/main" id="{FD9A508D-C3A5-428D-B5E1-7D93DF6DA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152651</xdr:colOff>
      <xdr:row>0</xdr:row>
      <xdr:rowOff>110817</xdr:rowOff>
    </xdr:from>
    <xdr:to>
      <xdr:col>5</xdr:col>
      <xdr:colOff>95715</xdr:colOff>
      <xdr:row>2</xdr:row>
      <xdr:rowOff>501650</xdr:rowOff>
    </xdr:to>
    <xdr:pic>
      <xdr:nvPicPr>
        <xdr:cNvPr id="6" name="Picture 5">
          <a:extLst>
            <a:ext uri="{FF2B5EF4-FFF2-40B4-BE49-F238E27FC236}">
              <a16:creationId xmlns:a16="http://schemas.microsoft.com/office/drawing/2014/main" id="{883FB1D1-5093-4622-9BA9-91263A391AE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438401" y="110817"/>
          <a:ext cx="4410289" cy="1276658"/>
        </a:xfrm>
        <a:prstGeom prst="rect">
          <a:avLst/>
        </a:prstGeom>
        <a:noFill/>
      </xdr:spPr>
    </xdr:pic>
    <xdr:clientData/>
  </xdr:twoCellAnchor>
  <xdr:twoCellAnchor>
    <xdr:from>
      <xdr:col>1</xdr:col>
      <xdr:colOff>42332</xdr:colOff>
      <xdr:row>4</xdr:row>
      <xdr:rowOff>14818</xdr:rowOff>
    </xdr:from>
    <xdr:to>
      <xdr:col>11</xdr:col>
      <xdr:colOff>42332</xdr:colOff>
      <xdr:row>9</xdr:row>
      <xdr:rowOff>201085</xdr:rowOff>
    </xdr:to>
    <xdr:graphicFrame macro="">
      <xdr:nvGraphicFramePr>
        <xdr:cNvPr id="7" name="Chart 6">
          <a:extLst>
            <a:ext uri="{FF2B5EF4-FFF2-40B4-BE49-F238E27FC236}">
              <a16:creationId xmlns:a16="http://schemas.microsoft.com/office/drawing/2014/main" id="{AD11FC50-3026-4E91-BA34-D4FB9361D4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FINAIDS\Orientation\2023-2024%20Worksheets%20-%20NEW\Need%20to%20Meet%20With\Kosharek,%20Jessica%20Monthly%20College%20Expense%20Budget.xlsx" TargetMode="External"/><Relationship Id="rId1" Type="http://schemas.openxmlformats.org/officeDocument/2006/relationships/externalLinkPath" Target="file:///I:\FINAIDS\Orientation\2023-2024%20Worksheets%20-%20NEW\Need%20to%20Meet%20With\Kosharek,%20Jessica%20Monthly%20College%20Expense%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mester 1 - Monthly Budget"/>
      <sheetName val="Semester 2 - Monthly Budget"/>
      <sheetName val="Summer - Monthly Budget"/>
      <sheetName val="Semester 3 - Monthly Budget"/>
      <sheetName val="Semester 4 - Monthly Budget"/>
      <sheetName val="Outside Resources"/>
      <sheetName val="Calculation"/>
    </sheetNames>
    <sheetDataSet>
      <sheetData sheetId="0"/>
      <sheetData sheetId="1">
        <row r="31">
          <cell r="B31" t="str">
            <v>Monthly income</v>
          </cell>
        </row>
      </sheetData>
      <sheetData sheetId="2"/>
      <sheetData sheetId="3"/>
      <sheetData sheetId="4"/>
      <sheetData sheetId="5"/>
      <sheetData sheetId="6">
        <row r="3">
          <cell r="A3" t="str">
            <v>Income left</v>
          </cell>
          <cell r="B3" t="e">
            <v>#REF!</v>
          </cell>
        </row>
        <row r="4">
          <cell r="A4" t="str">
            <v>Monthly expenses</v>
          </cell>
          <cell r="B4" t="e">
            <v>#REF!</v>
          </cell>
        </row>
        <row r="5">
          <cell r="A5" t="str">
            <v>Semester expenses (per month)</v>
          </cell>
          <cell r="B5" t="e">
            <v>#REF!</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318CF7-8A03-467C-996C-362DA95B832E}" name="Monthly_Expenses111421128" displayName="Monthly_Expenses111421128" ref="F34:G49" totalsRowCount="1" headerRowDxfId="102" dataDxfId="101" totalsRowDxfId="100">
  <autoFilter ref="F34:G48" xr:uid="{8E35AB54-19EF-4866-819B-E0630E0DB416}"/>
  <tableColumns count="2">
    <tableColumn id="1" xr3:uid="{61B32BC3-577D-4F23-A2A7-3228E2F15B07}" name="Item" totalsRowLabel="Total" dataDxfId="99" totalsRowDxfId="98"/>
    <tableColumn id="2" xr3:uid="{10BB514E-60A0-455A-9E88-ADA0D919F07B}" name="Amount" totalsRowFunction="sum" dataDxfId="97" totalsRowDxfId="96"/>
  </tableColumns>
  <tableStyleInfo name="College Budge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50DF69E-3D14-45F9-84C7-4A22A7DF92A3}" name="Monthly_Expenses1114211251117" displayName="Monthly_Expenses1114211251117" ref="F34:G49" totalsRowCount="1" headerRowDxfId="24" dataDxfId="23" totalsRowDxfId="22">
  <autoFilter ref="F34:G48" xr:uid="{8E35AB54-19EF-4866-819B-E0630E0DB416}"/>
  <tableColumns count="2">
    <tableColumn id="1" xr3:uid="{E0EC46BC-2273-4941-B60F-2D2BEB903CBF}" name="Item" totalsRowLabel="Total" dataDxfId="21" totalsRowDxfId="20"/>
    <tableColumn id="2" xr3:uid="{C27FA569-4BDC-43D4-966F-33F96254C2C2}" name="Amount" totalsRowFunction="sum" dataDxfId="19" totalsRowDxfId="18"/>
  </tableColumns>
  <tableStyleInfo name="College Budge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5BD1339-30EE-4A20-B9CA-975983BFD31B}" name="Semester_Expenses1215312361218" displayName="Semester_Expenses1215312361218" ref="I34:K40" totalsRowCount="1" headerRowDxfId="17" dataDxfId="16" totalsRowDxfId="15">
  <autoFilter ref="I34:K39" xr:uid="{2965ED57-0BD8-4D5B-9F80-FAB362CDF2D3}"/>
  <tableColumns count="3">
    <tableColumn id="1" xr3:uid="{B285D4B3-CFFF-408C-8AAA-E67B04E0A797}" name="Item" totalsRowLabel="Total" dataDxfId="14" totalsRowDxfId="13"/>
    <tableColumn id="2" xr3:uid="{24953850-FD36-499C-96EB-889D9C5D634B}" name="Amount" totalsRowFunction="sum" dataDxfId="12" totalsRowDxfId="11"/>
    <tableColumn id="3" xr3:uid="{BAE8F0FA-219E-4070-9590-324247507E3E}" name="Per month" totalsRowFunction="custom" dataDxfId="10" totalsRowDxfId="9">
      <calculatedColumnFormula>Semester_Expenses1215312361218[[#This Row],[Amount]]/Months_in_semester</calculatedColumnFormula>
      <totalsRowFormula>SUM(K35:K39)</totalsRowFormula>
    </tableColumn>
  </tableColumns>
  <tableStyleInfo name="College Budge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446A0EF-7E64-4DA7-912D-F67530E6F6C8}" name="Monthly_Income1316413471319" displayName="Monthly_Income1316413471319" ref="B34:D42" totalsRowCount="1" headerRowDxfId="8" dataDxfId="7" totalsRowDxfId="6">
  <autoFilter ref="B34:D41" xr:uid="{A2821CA4-CCD6-4EFE-96A9-79945349A7BD}"/>
  <tableColumns count="3">
    <tableColumn id="1" xr3:uid="{82C16ED8-E41D-47A8-96DF-1EEB31789E4C}" name="Item" totalsRowLabel="Total" dataDxfId="5" totalsRowDxfId="4"/>
    <tableColumn id="2" xr3:uid="{3ADBF99E-D154-4CFE-92EF-195147BCA6B1}" name="Amount" totalsRowFunction="sum" dataDxfId="3" totalsRowDxfId="2">
      <calculatedColumnFormula>Monthly_Income1316413471319[[#This Row],[Per Month]]*D32</calculatedColumnFormula>
    </tableColumn>
    <tableColumn id="3" xr3:uid="{79E4CB38-816C-404A-B1C9-5F71588F3823}" name="Per Month" totalsRowFunction="sum" dataDxfId="1" totalsRowDxfId="0">
      <calculatedColumnFormula>Monthly_Income1316413471319[[#This Row],[Amount]]/$D$32</calculatedColumnFormula>
    </tableColumn>
  </tableColumns>
  <tableStyleInfo name="College Budge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3ADF5B6-C07E-49B3-A6E5-70331449FFAA}" name="Semester_Expenses121531239" displayName="Semester_Expenses121531239" ref="I34:K40" totalsRowCount="1" headerRowDxfId="95" dataDxfId="94" totalsRowDxfId="93">
  <autoFilter ref="I34:K39" xr:uid="{2965ED57-0BD8-4D5B-9F80-FAB362CDF2D3}"/>
  <tableColumns count="3">
    <tableColumn id="1" xr3:uid="{D7C31B78-3AEF-49E8-99CE-B9CA7E01968E}" name="Item" totalsRowLabel="Total" dataDxfId="92" totalsRowDxfId="91"/>
    <tableColumn id="2" xr3:uid="{78C85732-C582-45A6-AE09-2A360979CB89}" name="Amount" totalsRowFunction="sum" dataDxfId="90" totalsRowDxfId="89"/>
    <tableColumn id="3" xr3:uid="{72B38F15-7364-471F-843C-DB59716FAD46}" name="Per month" totalsRowFunction="custom" dataDxfId="88" totalsRowDxfId="87">
      <calculatedColumnFormula>Semester_Expenses121531239[[#This Row],[Amount]]/Months_in_semester</calculatedColumnFormula>
      <totalsRowFormula>SUM(K35:K39)</totalsRowFormula>
    </tableColumn>
  </tableColumns>
  <tableStyleInfo name="College Budge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DD57130-24CA-4B39-BF39-2D54E14ACE2E}" name="Monthly_Income1316413410" displayName="Monthly_Income1316413410" ref="B34:D42" totalsRowCount="1" headerRowDxfId="86" dataDxfId="85" totalsRowDxfId="84">
  <autoFilter ref="B34:D41" xr:uid="{A2821CA4-CCD6-4EFE-96A9-79945349A7BD}"/>
  <tableColumns count="3">
    <tableColumn id="1" xr3:uid="{C5E20D8E-C141-4DDD-A864-6CA4E5346C84}" name="Item" totalsRowLabel="Total" dataDxfId="83" totalsRowDxfId="82"/>
    <tableColumn id="2" xr3:uid="{92972587-795B-48C1-BA86-D20E44E06528}" name="Amount" totalsRowFunction="sum" dataDxfId="81" totalsRowDxfId="80">
      <calculatedColumnFormula>Monthly_Income1316413410[[#This Row],[Per Month]]*D32</calculatedColumnFormula>
    </tableColumn>
    <tableColumn id="3" xr3:uid="{D5CECF17-8512-45C0-9B29-E7927AA7F128}" name="Per Month" totalsRowFunction="sum" dataDxfId="79" totalsRowDxfId="78">
      <calculatedColumnFormula>Monthly_Income1316413410[[#This Row],[Amount]]/$D$32</calculatedColumnFormula>
    </tableColumn>
  </tableColumns>
  <tableStyleInfo name="College Budge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3E57D7C-55B2-454A-8E81-B97DA164366B}" name="Monthly_Expenses1114211251114" displayName="Monthly_Expenses1114211251114" ref="F34:G49" totalsRowCount="1" headerRowDxfId="76" dataDxfId="75" totalsRowDxfId="74">
  <autoFilter ref="F34:G48" xr:uid="{8E35AB54-19EF-4866-819B-E0630E0DB416}"/>
  <tableColumns count="2">
    <tableColumn id="1" xr3:uid="{7BB834B8-2259-4E19-915C-B06D00B27CD6}" name="Item" totalsRowLabel="Total" dataDxfId="73" totalsRowDxfId="72"/>
    <tableColumn id="2" xr3:uid="{AE3F4576-470D-41D2-91BC-3EE7F7C1BAEC}" name="Amount" totalsRowFunction="sum" dataDxfId="71" totalsRowDxfId="70"/>
  </tableColumns>
  <tableStyleInfo name="College Budge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465A1D7-67F0-44BB-BD1B-AD8C14FAA9F6}" name="Semester_Expenses1215312361215" displayName="Semester_Expenses1215312361215" ref="I34:K40" totalsRowCount="1" headerRowDxfId="69" dataDxfId="68" totalsRowDxfId="67">
  <autoFilter ref="I34:K39" xr:uid="{2965ED57-0BD8-4D5B-9F80-FAB362CDF2D3}"/>
  <tableColumns count="3">
    <tableColumn id="1" xr3:uid="{80D0BD5B-9DB1-438D-B18F-20623DD6BF79}" name="Item" totalsRowLabel="Total" dataDxfId="66" totalsRowDxfId="65"/>
    <tableColumn id="2" xr3:uid="{8EF196DE-82C4-4AB1-8F5A-7D37298B5F53}" name="Amount" totalsRowFunction="sum" dataDxfId="64" totalsRowDxfId="63"/>
    <tableColumn id="3" xr3:uid="{541A6776-DAD8-4C47-A520-8927A4271564}" name="Per month" totalsRowFunction="custom" dataDxfId="62" totalsRowDxfId="61">
      <calculatedColumnFormula>Semester_Expenses1215312361215[[#This Row],[Amount]]/Months_in_semester</calculatedColumnFormula>
      <totalsRowFormula>SUM(K35:K39)</totalsRowFormula>
    </tableColumn>
  </tableColumns>
  <tableStyleInfo name="College Budge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4042634-0010-4510-B5B7-16E620C98F35}" name="Monthly_Income1316413471316" displayName="Monthly_Income1316413471316" ref="B34:D42" totalsRowCount="1" headerRowDxfId="60" dataDxfId="59" totalsRowDxfId="58">
  <autoFilter ref="B34:D41" xr:uid="{A2821CA4-CCD6-4EFE-96A9-79945349A7BD}"/>
  <tableColumns count="3">
    <tableColumn id="1" xr3:uid="{5F247F5E-02E7-421A-9402-4762860B4226}" name="Item" totalsRowLabel="Total" dataDxfId="57" totalsRowDxfId="56"/>
    <tableColumn id="2" xr3:uid="{904DDB81-727A-4721-B2B0-FF5DB6145E4F}" name="Amount" totalsRowFunction="sum" dataDxfId="55" totalsRowDxfId="54">
      <calculatedColumnFormula>Monthly_Income1316413471316[[#This Row],[Per Month]]*D32</calculatedColumnFormula>
    </tableColumn>
    <tableColumn id="3" xr3:uid="{A2717594-086D-4776-B2F3-5DFF2B6209AA}" name="Per Month" totalsRowFunction="sum" dataDxfId="53" totalsRowDxfId="52">
      <calculatedColumnFormula>Monthly_Income1316413471316[[#This Row],[Amount]]/$D$32</calculatedColumnFormula>
    </tableColumn>
  </tableColumns>
  <tableStyleInfo name="College Budge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51BA0AF-DDB4-447C-9234-8CF977566520}" name="Monthly_Expenses11142112511" displayName="Monthly_Expenses11142112511" ref="F34:G49" totalsRowCount="1" headerRowDxfId="50" dataDxfId="49" totalsRowDxfId="48">
  <autoFilter ref="F34:G48" xr:uid="{8E35AB54-19EF-4866-819B-E0630E0DB416}"/>
  <tableColumns count="2">
    <tableColumn id="1" xr3:uid="{565EF603-67CB-4409-A7AC-016F6DD1CD29}" name="Item" totalsRowLabel="Total" dataDxfId="47" totalsRowDxfId="46"/>
    <tableColumn id="2" xr3:uid="{9D1FB6D8-2504-44BD-A16A-91D79AB97F31}" name="Amount" totalsRowFunction="sum" dataDxfId="45" totalsRowDxfId="44"/>
  </tableColumns>
  <tableStyleInfo name="College Budge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9446C83-116B-47CB-A87B-E15B1A135A96}" name="Semester_Expenses12153123612" displayName="Semester_Expenses12153123612" ref="I34:K40" totalsRowCount="1" headerRowDxfId="43" dataDxfId="42" totalsRowDxfId="41">
  <autoFilter ref="I34:K39" xr:uid="{2965ED57-0BD8-4D5B-9F80-FAB362CDF2D3}"/>
  <tableColumns count="3">
    <tableColumn id="1" xr3:uid="{62F082A2-7165-44CF-82B5-3F5CB2D6EC2D}" name="Item" totalsRowLabel="Total" dataDxfId="40" totalsRowDxfId="39"/>
    <tableColumn id="2" xr3:uid="{624772C9-09CF-4B45-BD9C-7AD97B436BCC}" name="Amount" totalsRowFunction="sum" dataDxfId="38" totalsRowDxfId="37"/>
    <tableColumn id="3" xr3:uid="{B247570C-03F1-4D7C-9103-4E4D858EA60B}" name="Per month" totalsRowFunction="custom" dataDxfId="36" totalsRowDxfId="35">
      <calculatedColumnFormula>Semester_Expenses12153123612[[#This Row],[Amount]]/Months_in_semester</calculatedColumnFormula>
      <totalsRowFormula>SUM(K35:K39)</totalsRowFormula>
    </tableColumn>
  </tableColumns>
  <tableStyleInfo name="College Budge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FA84682-8E30-42AA-BA37-6929AA98F78A}" name="Monthly_Income13164134713" displayName="Monthly_Income13164134713" ref="B34:D42" totalsRowCount="1" headerRowDxfId="34" dataDxfId="33" totalsRowDxfId="32">
  <autoFilter ref="B34:D41" xr:uid="{A2821CA4-CCD6-4EFE-96A9-79945349A7BD}"/>
  <tableColumns count="3">
    <tableColumn id="1" xr3:uid="{E4F47056-A8DC-4504-9BC4-C304087942E9}" name="Item" totalsRowLabel="Total" dataDxfId="31" totalsRowDxfId="30"/>
    <tableColumn id="2" xr3:uid="{C46513A1-6DCE-41FE-9CF1-F66EA00B35F0}" name="Amount" totalsRowFunction="sum" dataDxfId="29" totalsRowDxfId="28">
      <calculatedColumnFormula>Monthly_Income13164134713[[#This Row],[Per Month]]*D32</calculatedColumnFormula>
    </tableColumn>
    <tableColumn id="3" xr3:uid="{56F25BBD-E91D-4FBF-95BC-B35CCA76D050}" name="Per Month" totalsRowFunction="sum" dataDxfId="27" totalsRowDxfId="26">
      <calculatedColumnFormula>Monthly_Income13164134713[[#This Row],[Amount]]/$D$32</calculatedColumnFormula>
    </tableColumn>
  </tableColumns>
  <tableStyleInfo name="College Budge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nam11.safelinks.protection.outlook.com/?url=https%3A%2F%2Fwww.dhs.wisconsin.gov%2Ffset%2Findex.htm&amp;data=05%7C02%7Csabernhardt%40swtc.edu%7C2ed6c264f93a4d6d5d6108dc4e9ef8cb%7C14f58afaabfc4c248b2bcec4fc6f7fe6%7C0%7C0%7C638471691894912066%7CUnknown%7CTWFpbGZsb3d8eyJWIjoiMC4wLjAwMDAiLCJQIjoiV2luMzIiLCJBTiI6Ik1haWwiLCJXVCI6Mn0%3D%7C0%7C%7C%7C&amp;sdata=PhqNDoQF0dyMM0DePMu89tJvXFfgS4zAB7zbWD5qdmM%3D&amp;reserved=0" TargetMode="External"/><Relationship Id="rId13" Type="http://schemas.openxmlformats.org/officeDocument/2006/relationships/hyperlink" Target="https://swwdb.org/wioa.html" TargetMode="External"/><Relationship Id="rId3" Type="http://schemas.openxmlformats.org/officeDocument/2006/relationships/hyperlink" Target="https://nam11.safelinks.protection.outlook.com/ap/w-59584e83/?url=https%3A%2F%2Fswtc0-my.sharepoint.com%2F%3Aw%3A%2Fg%2Fpersonal%2Fsbahl_swtc_edu%2FEZym6FUpVb1KjcbJ4FrBZ0cBWkhiBY1KB8v-so1B3A8mpg%3Fe%3DUuASmu&amp;data=05%7C02%7Csabernhardt%40swtc.edu%7C2ed6c264f93a4d6d5d6108dc4e9ef8cb%7C14f58afaabfc4c248b2bcec4fc6f7fe6%7C0%7C0%7C638471691894888722%7CUnknown%7CTWFpbGZsb3d8eyJWIjoiMC4wLjAwMDAiLCJQIjoiV2luMzIiLCJBTiI6Ik1haWwiLCJXVCI6Mn0%3D%7C0%7C%7C%7C&amp;sdata=kDwrF%2BKT5alBH3FELj5A3WkALWjpiSYGo9RL6YDfYys%3D&amp;reserved=0" TargetMode="External"/><Relationship Id="rId7" Type="http://schemas.openxmlformats.org/officeDocument/2006/relationships/hyperlink" Target="mailto:k.hohneke@swcap.org" TargetMode="External"/><Relationship Id="rId12" Type="http://schemas.openxmlformats.org/officeDocument/2006/relationships/hyperlink" Target="https://nam11.safelinks.protection.outlook.com/?url=https%3A%2F%2Fwww.dhs.wisconsin.gov%2Ffset%2Findex.htm&amp;data=05%7C02%7Csabernhardt%40swtc.edu%7C2ed6c264f93a4d6d5d6108dc4e9ef8cb%7C14f58afaabfc4c248b2bcec4fc6f7fe6%7C0%7C0%7C638471691894912066%7CUnknown%7CTWFpbGZsb3d8eyJWIjoiMC4wLjAwMDAiLCJQIjoiV2luMzIiLCJBTiI6Ik1haWwiLCJXVCI6Mn0%3D%7C0%7C%7C%7C&amp;sdata=PhqNDoQF0dyMM0DePMu89tJvXFfgS4zAB7zbWD5qdmM%3D&amp;reserved=0" TargetMode="External"/><Relationship Id="rId2" Type="http://schemas.openxmlformats.org/officeDocument/2006/relationships/hyperlink" Target="mailto:Wilda.dorr@umos.org" TargetMode="External"/><Relationship Id="rId16" Type="http://schemas.openxmlformats.org/officeDocument/2006/relationships/printerSettings" Target="../printerSettings/printerSettings6.bin"/><Relationship Id="rId1" Type="http://schemas.openxmlformats.org/officeDocument/2006/relationships/hyperlink" Target="https://nam11.safelinks.protection.outlook.com/?url=https%3A%2F%2Fwww.umos.org%2Fnfjp-application%2F&amp;data=05%7C02%7Csabernhardt%40swtc.edu%7C2ed6c264f93a4d6d5d6108dc4e9ef8cb%7C14f58afaabfc4c248b2bcec4fc6f7fe6%7C0%7C0%7C638471691894877682%7CUnknown%7CTWFpbGZsb3d8eyJWIjoiMC4wLjAwMDAiLCJQIjoiV2luMzIiLCJBTiI6Ik1haWwiLCJXVCI6Mn0%3D%7C0%7C%7C%7C&amp;sdata=Z2mpIJP7KcQQc7p3gwMGT1YdOY%2BVXJlGrB8IMHv2rJs%3D&amp;reserved=0" TargetMode="External"/><Relationship Id="rId6" Type="http://schemas.openxmlformats.org/officeDocument/2006/relationships/hyperlink" Target="https://nam11.safelinks.protection.outlook.com/?url=https%3A%2F%2Fswcap.org%2Fwp-content%2Fuploads%2F2021%2F08%2FSkills-Enhancement-Application-fillable.pdf&amp;data=05%7C02%7Csabernhardt%40swtc.edu%7C2ed6c264f93a4d6d5d6108dc4e9ef8cb%7C14f58afaabfc4c248b2bcec4fc6f7fe6%7C0%7C0%7C638471691894904554%7CUnknown%7CTWFpbGZsb3d8eyJWIjoiMC4wLjAwMDAiLCJQIjoiV2luMzIiLCJBTiI6Ik1haWwiLCJXVCI6Mn0%3D%7C0%7C%7C%7C&amp;sdata=uecLRv%2Boba%2Fx23Cu8ZHf%2B%2BslIChg1YW%2FvuDmWP6vrRo%3D&amp;reserved=0" TargetMode="External"/><Relationship Id="rId11" Type="http://schemas.openxmlformats.org/officeDocument/2006/relationships/hyperlink" Target="https://nam11.safelinks.protection.outlook.com/?url=https%3A%2F%2Fswcap.org%2Fwp-content%2Fuploads%2F2021%2F08%2FSkills-Enhancement-Application-fillable.pdf&amp;data=05%7C02%7Csabernhardt%40swtc.edu%7C2ed6c264f93a4d6d5d6108dc4e9ef8cb%7C14f58afaabfc4c248b2bcec4fc6f7fe6%7C0%7C0%7C638471691894904554%7CUnknown%7CTWFpbGZsb3d8eyJWIjoiMC4wLjAwMDAiLCJQIjoiV2luMzIiLCJBTiI6Ik1haWwiLCJXVCI6Mn0%3D%7C0%7C%7C%7C&amp;sdata=uecLRv%2Boba%2Fx23Cu8ZHf%2B%2BslIChg1YW%2FvuDmWP6vrRo%3D&amp;reserved=0" TargetMode="External"/><Relationship Id="rId5" Type="http://schemas.openxmlformats.org/officeDocument/2006/relationships/hyperlink" Target="https://nam11.safelinks.protection.outlook.com/?url=https%3A%2F%2Fswcap.org%2Fprograms-services%2Feducation%2Fskills-enhancement%2F&amp;data=05%7C02%7Csabernhardt%40swtc.edu%7C2ed6c264f93a4d6d5d6108dc4e9ef8cb%7C14f58afaabfc4c248b2bcec4fc6f7fe6%7C0%7C0%7C638471691894897029%7CUnknown%7CTWFpbGZsb3d8eyJWIjoiMC4wLjAwMDAiLCJQIjoiV2luMzIiLCJBTiI6Ik1haWwiLCJXVCI6Mn0%3D%7C0%7C%7C%7C&amp;sdata=k7HQv%2FfA%2BaposG7vi8rdNA7jdj4p12LmY7b2tBeu81U%3D&amp;reserved=0" TargetMode="External"/><Relationship Id="rId15" Type="http://schemas.openxmlformats.org/officeDocument/2006/relationships/hyperlink" Target="mailto:dvr@dwd.wisconsin.gov" TargetMode="External"/><Relationship Id="rId10" Type="http://schemas.openxmlformats.org/officeDocument/2006/relationships/hyperlink" Target="mailto:teach@wisconsinearlychildhood.org" TargetMode="External"/><Relationship Id="rId4" Type="http://schemas.openxmlformats.org/officeDocument/2006/relationships/hyperlink" Target="mailto:n.pfundheller@jobcenter.org" TargetMode="External"/><Relationship Id="rId9" Type="http://schemas.openxmlformats.org/officeDocument/2006/relationships/hyperlink" Target="https://nam11.safelinks.protection.outlook.com/?url=https%3A%2F%2Fwisconsinearlychildhood.org%2Fprograms%2Ft-e-a-c-h%2F&amp;data=05%7C02%7Csabernhardt%40swtc.edu%7C2ed6c264f93a4d6d5d6108dc4e9ef8cb%7C14f58afaabfc4c248b2bcec4fc6f7fe6%7C0%7C0%7C638471691894919095%7CUnknown%7CTWFpbGZsb3d8eyJWIjoiMC4wLjAwMDAiLCJQIjoiV2luMzIiLCJBTiI6Ik1haWwiLCJXVCI6Mn0%3D%7C0%7C%7C%7C&amp;sdata=C8GPOvfn6MeD%2FbjU0NcL%2BGm6o4CYJXMXfQi9w7rBk7A%3D&amp;reserved=0" TargetMode="External"/><Relationship Id="rId14" Type="http://schemas.openxmlformats.org/officeDocument/2006/relationships/hyperlink" Target="https://dwd.wisconsin.gov/dvr/job-seekers/training-gran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FFB14-5EAF-4F97-8E62-3D687B1917D4}">
  <sheetPr>
    <pageSetUpPr fitToPage="1"/>
  </sheetPr>
  <dimension ref="A1:N77"/>
  <sheetViews>
    <sheetView showGridLines="0" tabSelected="1" topLeftCell="A21" zoomScale="120" zoomScaleNormal="120" workbookViewId="0">
      <selection activeCell="O32" sqref="O32"/>
    </sheetView>
  </sheetViews>
  <sheetFormatPr defaultColWidth="10" defaultRowHeight="14.3" x14ac:dyDescent="0.25"/>
  <cols>
    <col min="1" max="1" width="4.25" style="2" customWidth="1"/>
    <col min="2" max="2" width="29.375" style="2" customWidth="1"/>
    <col min="3" max="3" width="18" style="2" customWidth="1"/>
    <col min="4" max="4" width="15.25" style="2" customWidth="1"/>
    <col min="5" max="5" width="4.25" style="2" customWidth="1"/>
    <col min="6" max="6" width="29.375" style="2" customWidth="1"/>
    <col min="7" max="7" width="18" style="2" customWidth="1"/>
    <col min="8" max="8" width="4.25" style="2" customWidth="1"/>
    <col min="9" max="9" width="29.375" style="2" customWidth="1"/>
    <col min="10" max="10" width="18" style="2" customWidth="1"/>
    <col min="11" max="11" width="12.25" style="2" customWidth="1"/>
    <col min="12" max="12" width="4.25" style="2" customWidth="1"/>
    <col min="13" max="16384" width="10" style="2"/>
  </cols>
  <sheetData>
    <row r="1" spans="1:11" ht="54.7" customHeight="1" x14ac:dyDescent="0.25">
      <c r="A1" s="1"/>
      <c r="B1" s="30"/>
      <c r="C1" s="30"/>
      <c r="D1" s="30"/>
      <c r="E1" s="30"/>
      <c r="F1" s="30"/>
      <c r="G1" s="30"/>
      <c r="H1" s="30"/>
      <c r="I1" s="31"/>
      <c r="J1" s="30"/>
      <c r="K1" s="30"/>
    </row>
    <row r="2" spans="1:11" x14ac:dyDescent="0.25">
      <c r="A2" s="1"/>
      <c r="B2" s="36"/>
      <c r="C2" s="36"/>
      <c r="D2" s="36"/>
      <c r="E2" s="36"/>
      <c r="F2" s="36"/>
      <c r="G2" s="36"/>
      <c r="H2" s="36"/>
      <c r="I2" s="36"/>
      <c r="J2" s="36"/>
      <c r="K2" s="36"/>
    </row>
    <row r="3" spans="1:11" ht="109.55" customHeight="1" x14ac:dyDescent="1.65">
      <c r="B3" s="73" t="s">
        <v>0</v>
      </c>
      <c r="C3" s="74"/>
      <c r="D3" s="74"/>
      <c r="E3" s="74"/>
      <c r="F3" s="74"/>
      <c r="G3" s="74"/>
      <c r="H3" s="74"/>
      <c r="I3" s="74"/>
      <c r="J3" s="74"/>
      <c r="K3" s="74"/>
    </row>
    <row r="4" spans="1:11" ht="11.05" customHeight="1" x14ac:dyDescent="0.25">
      <c r="A4" s="3"/>
      <c r="B4" s="37"/>
      <c r="C4" s="37"/>
      <c r="D4" s="37"/>
      <c r="E4" s="37"/>
      <c r="F4" s="37"/>
      <c r="G4" s="37"/>
      <c r="H4" s="37"/>
      <c r="I4" s="37"/>
      <c r="J4" s="37"/>
      <c r="K4" s="37"/>
    </row>
    <row r="5" spans="1:11" ht="20.05" customHeight="1" x14ac:dyDescent="0.25">
      <c r="A5" s="1"/>
    </row>
    <row r="6" spans="1:11" ht="20.05" customHeight="1" x14ac:dyDescent="0.25"/>
    <row r="7" spans="1:11" ht="20.05" customHeight="1" x14ac:dyDescent="0.25"/>
    <row r="8" spans="1:11" ht="20.05" customHeight="1" x14ac:dyDescent="0.25"/>
    <row r="9" spans="1:11" ht="20.05" customHeight="1" x14ac:dyDescent="0.25"/>
    <row r="10" spans="1:11" ht="20.05" customHeight="1" x14ac:dyDescent="0.25"/>
    <row r="11" spans="1:11" ht="20.05" customHeight="1" thickBot="1" x14ac:dyDescent="0.3"/>
    <row r="12" spans="1:11" ht="20.05" customHeight="1" thickBot="1" x14ac:dyDescent="0.4">
      <c r="B12" s="4" t="s">
        <v>1</v>
      </c>
      <c r="C12" s="5"/>
      <c r="D12" s="6">
        <f>Monthly_Income1316413410[[#Totals],[Per Month]]-Monthly_Expenses111421128[[#Totals],[Amount]]-Semester_Expenses121531239[[#Totals],[Per month]]</f>
        <v>0</v>
      </c>
    </row>
    <row r="13" spans="1:11" ht="20.05" customHeight="1" thickBot="1" x14ac:dyDescent="0.4">
      <c r="B13" s="4" t="s">
        <v>2</v>
      </c>
      <c r="C13" s="5"/>
      <c r="D13" s="6">
        <f>D12*D32</f>
        <v>0</v>
      </c>
    </row>
    <row r="14" spans="1:11" ht="20.05" customHeight="1" x14ac:dyDescent="0.35">
      <c r="B14" s="7"/>
      <c r="D14" s="8"/>
    </row>
    <row r="15" spans="1:11" ht="20.05" customHeight="1" thickBot="1" x14ac:dyDescent="0.3">
      <c r="C15" s="9"/>
    </row>
    <row r="16" spans="1:11" ht="20.05" customHeight="1" x14ac:dyDescent="0.25">
      <c r="A16" s="1"/>
      <c r="B16" s="10"/>
      <c r="C16" s="11"/>
      <c r="D16" s="11"/>
      <c r="E16" s="11"/>
      <c r="F16" s="11"/>
      <c r="G16" s="11"/>
      <c r="H16" s="11"/>
      <c r="I16" s="75"/>
      <c r="J16" s="75"/>
      <c r="K16" s="76"/>
    </row>
    <row r="17" spans="1:14" ht="20.05" customHeight="1" x14ac:dyDescent="0.25">
      <c r="B17" s="12"/>
      <c r="K17" s="13"/>
    </row>
    <row r="18" spans="1:14" ht="20.05" customHeight="1" x14ac:dyDescent="0.25">
      <c r="B18" s="12"/>
      <c r="K18" s="13"/>
    </row>
    <row r="19" spans="1:14" ht="20.05" customHeight="1" x14ac:dyDescent="0.25">
      <c r="B19" s="12"/>
      <c r="K19" s="13"/>
    </row>
    <row r="20" spans="1:14" ht="20.05" customHeight="1" x14ac:dyDescent="0.25">
      <c r="B20" s="12"/>
      <c r="K20" s="13"/>
    </row>
    <row r="21" spans="1:14" ht="20.05" customHeight="1" x14ac:dyDescent="0.25">
      <c r="B21" s="12"/>
      <c r="K21" s="13"/>
    </row>
    <row r="22" spans="1:14" ht="20.05" customHeight="1" x14ac:dyDescent="0.25">
      <c r="B22" s="12"/>
      <c r="K22" s="13"/>
      <c r="N22" s="9"/>
    </row>
    <row r="23" spans="1:14" ht="20.05" customHeight="1" x14ac:dyDescent="0.25">
      <c r="B23" s="12"/>
      <c r="K23" s="13"/>
    </row>
    <row r="24" spans="1:14" ht="20.05" customHeight="1" x14ac:dyDescent="0.25">
      <c r="B24" s="12"/>
      <c r="K24" s="13"/>
    </row>
    <row r="25" spans="1:14" ht="20.05" customHeight="1" x14ac:dyDescent="0.25">
      <c r="B25" s="12"/>
      <c r="K25" s="13"/>
    </row>
    <row r="26" spans="1:14" ht="20.05" customHeight="1" x14ac:dyDescent="0.25">
      <c r="A26" s="1"/>
      <c r="B26" s="12"/>
      <c r="K26" s="13"/>
    </row>
    <row r="27" spans="1:14" ht="20.05" customHeight="1" x14ac:dyDescent="0.25">
      <c r="A27" s="1"/>
      <c r="B27" s="12"/>
      <c r="K27" s="13"/>
    </row>
    <row r="28" spans="1:14" ht="20.05" customHeight="1" x14ac:dyDescent="0.25">
      <c r="A28" s="1"/>
      <c r="B28" s="12"/>
      <c r="K28" s="13"/>
    </row>
    <row r="29" spans="1:14" ht="20.05" customHeight="1" thickBot="1" x14ac:dyDescent="0.3">
      <c r="A29" s="1"/>
      <c r="B29" s="14"/>
      <c r="C29" s="15"/>
      <c r="D29" s="15"/>
      <c r="E29" s="15"/>
      <c r="F29" s="15"/>
      <c r="G29" s="15"/>
      <c r="H29" s="15"/>
      <c r="I29" s="15"/>
      <c r="J29" s="15"/>
      <c r="K29" s="16"/>
    </row>
    <row r="30" spans="1:14" ht="20.05" customHeight="1" x14ac:dyDescent="0.25">
      <c r="A30" s="1"/>
    </row>
    <row r="31" spans="1:14" ht="29.05" customHeight="1" x14ac:dyDescent="0.25">
      <c r="A31" s="17"/>
      <c r="B31" s="77" t="s">
        <v>3</v>
      </c>
      <c r="C31" s="77"/>
      <c r="D31" s="77"/>
      <c r="F31" s="78" t="s">
        <v>4</v>
      </c>
      <c r="G31" s="78"/>
      <c r="I31" s="79" t="s">
        <v>5</v>
      </c>
      <c r="J31" s="79"/>
      <c r="K31" s="79"/>
    </row>
    <row r="32" spans="1:14" ht="20.05" customHeight="1" x14ac:dyDescent="0.25">
      <c r="B32" s="80" t="s">
        <v>6</v>
      </c>
      <c r="C32" s="80"/>
      <c r="D32" s="18">
        <v>4</v>
      </c>
      <c r="F32" s="28"/>
      <c r="G32" s="28"/>
      <c r="I32" s="81" t="s">
        <v>6</v>
      </c>
      <c r="J32" s="81"/>
      <c r="K32" s="33">
        <v>4</v>
      </c>
    </row>
    <row r="33" spans="1:11" ht="20.05" customHeight="1" x14ac:dyDescent="0.25">
      <c r="A33" s="19"/>
      <c r="E33" s="20"/>
      <c r="H33" s="21"/>
      <c r="I33" s="22"/>
      <c r="J33" s="22"/>
      <c r="K33" s="22"/>
    </row>
    <row r="34" spans="1:11" ht="20.05" customHeight="1" x14ac:dyDescent="0.25">
      <c r="A34" s="19"/>
      <c r="B34" s="23" t="s">
        <v>7</v>
      </c>
      <c r="C34" s="24" t="s">
        <v>8</v>
      </c>
      <c r="D34" s="24" t="s">
        <v>9</v>
      </c>
      <c r="E34" s="20"/>
      <c r="F34" s="29" t="s">
        <v>7</v>
      </c>
      <c r="G34" s="29" t="s">
        <v>8</v>
      </c>
      <c r="H34" s="22"/>
      <c r="I34" s="32" t="s">
        <v>7</v>
      </c>
      <c r="J34" s="32" t="s">
        <v>8</v>
      </c>
      <c r="K34" s="32" t="s">
        <v>10</v>
      </c>
    </row>
    <row r="35" spans="1:11" ht="20.05" customHeight="1" x14ac:dyDescent="0.25">
      <c r="A35" s="19"/>
      <c r="B35" s="20" t="s">
        <v>11</v>
      </c>
      <c r="C35" s="42">
        <f>Monthly_Income1316413410[[#This Row],[Per Month]]*D32</f>
        <v>0</v>
      </c>
      <c r="D35" s="25">
        <v>0</v>
      </c>
      <c r="E35" s="20"/>
      <c r="F35" s="20" t="s">
        <v>12</v>
      </c>
      <c r="G35" s="25"/>
      <c r="H35" s="20"/>
      <c r="I35" s="20" t="s">
        <v>13</v>
      </c>
      <c r="J35" s="26"/>
      <c r="K35" s="42">
        <f>Semester_Expenses121531239[[#This Row],[Amount]]/Months_in_semester</f>
        <v>0</v>
      </c>
    </row>
    <row r="36" spans="1:11" ht="20.05" customHeight="1" x14ac:dyDescent="0.25">
      <c r="A36" s="19"/>
      <c r="B36" s="20" t="s">
        <v>14</v>
      </c>
      <c r="C36" s="25"/>
      <c r="D36" s="42">
        <f>Monthly_Income1316413410[[#This Row],[Amount]]/$D$32</f>
        <v>0</v>
      </c>
      <c r="E36" s="20"/>
      <c r="F36" s="20" t="s">
        <v>15</v>
      </c>
      <c r="G36" s="25"/>
      <c r="H36" s="20"/>
      <c r="I36" s="20" t="s">
        <v>16</v>
      </c>
      <c r="J36" s="26"/>
      <c r="K36" s="42">
        <f>Semester_Expenses121531239[[#This Row],[Amount]]/Months_in_semester</f>
        <v>0</v>
      </c>
    </row>
    <row r="37" spans="1:11" ht="20.05" customHeight="1" x14ac:dyDescent="0.25">
      <c r="A37" s="19"/>
      <c r="B37" s="20" t="s">
        <v>17</v>
      </c>
      <c r="C37" s="25"/>
      <c r="D37" s="42">
        <f>Monthly_Income1316413410[[#This Row],[Amount]]/$D$32</f>
        <v>0</v>
      </c>
      <c r="E37" s="20"/>
      <c r="F37" s="20" t="s">
        <v>18</v>
      </c>
      <c r="G37" s="25"/>
      <c r="H37" s="20"/>
      <c r="I37" s="20" t="s">
        <v>19</v>
      </c>
      <c r="J37" s="26"/>
      <c r="K37" s="42">
        <f>Semester_Expenses121531239[[#This Row],[Amount]]/Months_in_semester</f>
        <v>0</v>
      </c>
    </row>
    <row r="38" spans="1:11" ht="20.05" customHeight="1" x14ac:dyDescent="0.25">
      <c r="B38" s="20" t="s">
        <v>20</v>
      </c>
      <c r="C38" s="25"/>
      <c r="D38" s="42">
        <f>Monthly_Income1316413410[[#This Row],[Amount]]/$D$32</f>
        <v>0</v>
      </c>
      <c r="E38" s="22"/>
      <c r="F38" s="20" t="s">
        <v>21</v>
      </c>
      <c r="G38" s="25"/>
      <c r="H38" s="20"/>
      <c r="I38" s="20" t="s">
        <v>22</v>
      </c>
      <c r="J38" s="26"/>
      <c r="K38" s="42">
        <f>Semester_Expenses121531239[[#This Row],[Amount]]/Months_in_semester</f>
        <v>0</v>
      </c>
    </row>
    <row r="39" spans="1:11" ht="20.05" customHeight="1" x14ac:dyDescent="0.25">
      <c r="B39" s="20" t="s">
        <v>23</v>
      </c>
      <c r="C39" s="25"/>
      <c r="D39" s="42">
        <f>Monthly_Income1316413410[[#This Row],[Amount]]/$D$32</f>
        <v>0</v>
      </c>
      <c r="E39" s="22"/>
      <c r="F39" s="20" t="s">
        <v>24</v>
      </c>
      <c r="G39" s="25"/>
      <c r="H39" s="20"/>
      <c r="I39" s="20" t="s">
        <v>25</v>
      </c>
      <c r="J39" s="26"/>
      <c r="K39" s="42">
        <f>Semester_Expenses121531239[[#This Row],[Amount]]/Months_in_semester</f>
        <v>0</v>
      </c>
    </row>
    <row r="40" spans="1:11" ht="20.05" customHeight="1" x14ac:dyDescent="0.25">
      <c r="B40" s="20" t="s">
        <v>26</v>
      </c>
      <c r="C40" s="25"/>
      <c r="D40" s="42">
        <f>Monthly_Income1316413410[[#This Row],[Amount]]/$D$32</f>
        <v>0</v>
      </c>
      <c r="E40" s="22"/>
      <c r="F40" s="20" t="s">
        <v>27</v>
      </c>
      <c r="G40" s="25"/>
      <c r="H40" s="22"/>
      <c r="I40" s="38" t="s">
        <v>28</v>
      </c>
      <c r="J40" s="40">
        <f>SUBTOTAL(109,Semester_Expenses121531239[Amount])</f>
        <v>0</v>
      </c>
      <c r="K40" s="41">
        <f>SUM(K35:K39)</f>
        <v>0</v>
      </c>
    </row>
    <row r="41" spans="1:11" ht="20.05" customHeight="1" x14ac:dyDescent="0.25">
      <c r="B41" s="20" t="s">
        <v>29</v>
      </c>
      <c r="C41" s="25"/>
      <c r="D41" s="42">
        <f>Monthly_Income1316413410[[#This Row],[Amount]]/$D$32</f>
        <v>0</v>
      </c>
      <c r="E41" s="22"/>
      <c r="F41" s="20" t="s">
        <v>30</v>
      </c>
      <c r="G41" s="25"/>
      <c r="H41" s="22"/>
      <c r="I41" s="22"/>
      <c r="J41" s="22"/>
      <c r="K41" s="22"/>
    </row>
    <row r="42" spans="1:11" ht="20.05" customHeight="1" x14ac:dyDescent="0.25">
      <c r="B42" s="38" t="s">
        <v>28</v>
      </c>
      <c r="C42" s="39">
        <f>SUBTOTAL(109,Monthly_Income1316413410[Amount])</f>
        <v>0</v>
      </c>
      <c r="D42" s="39">
        <f>SUBTOTAL(109,Monthly_Income1316413410[Per Month])</f>
        <v>0</v>
      </c>
      <c r="E42" s="22"/>
      <c r="F42" s="20" t="s">
        <v>31</v>
      </c>
      <c r="G42" s="25"/>
      <c r="H42" s="22"/>
      <c r="I42" s="22"/>
      <c r="J42" s="22"/>
      <c r="K42" s="22"/>
    </row>
    <row r="43" spans="1:11" ht="20.05" customHeight="1" x14ac:dyDescent="0.25">
      <c r="B43" s="22"/>
      <c r="C43" s="22"/>
      <c r="D43" s="22"/>
      <c r="E43" s="22"/>
      <c r="F43" s="20" t="s">
        <v>32</v>
      </c>
      <c r="G43" s="25"/>
      <c r="H43" s="22"/>
      <c r="I43" s="22"/>
      <c r="J43" s="22"/>
      <c r="K43" s="22"/>
    </row>
    <row r="44" spans="1:11" ht="20.05" customHeight="1" x14ac:dyDescent="0.25">
      <c r="B44" s="22"/>
      <c r="C44" s="22"/>
      <c r="D44" s="22"/>
      <c r="E44" s="22"/>
      <c r="F44" s="20" t="s">
        <v>33</v>
      </c>
      <c r="G44" s="25"/>
      <c r="H44" s="22"/>
      <c r="I44" s="22"/>
      <c r="J44" s="22"/>
      <c r="K44" s="22"/>
    </row>
    <row r="45" spans="1:11" ht="20.05" customHeight="1" x14ac:dyDescent="0.25">
      <c r="B45" s="22"/>
      <c r="C45" s="22"/>
      <c r="D45" s="22"/>
      <c r="E45" s="22"/>
      <c r="F45" s="20" t="s">
        <v>34</v>
      </c>
      <c r="G45" s="25"/>
      <c r="H45" s="22"/>
    </row>
    <row r="46" spans="1:11" ht="19.55" customHeight="1" x14ac:dyDescent="0.25">
      <c r="B46" s="22"/>
      <c r="C46" s="22"/>
      <c r="D46" s="22"/>
      <c r="F46" s="20" t="s">
        <v>35</v>
      </c>
      <c r="G46" s="25"/>
    </row>
    <row r="47" spans="1:11" ht="21.1" customHeight="1" x14ac:dyDescent="0.25">
      <c r="B47" s="22"/>
      <c r="C47" s="22"/>
      <c r="D47" s="22"/>
      <c r="F47" s="20" t="s">
        <v>36</v>
      </c>
      <c r="G47" s="25"/>
    </row>
    <row r="48" spans="1:11" ht="18.7" customHeight="1" x14ac:dyDescent="0.25">
      <c r="B48" s="22"/>
      <c r="C48" s="22"/>
      <c r="D48" s="22"/>
      <c r="F48" s="20" t="s">
        <v>37</v>
      </c>
      <c r="G48" s="25"/>
    </row>
    <row r="49" spans="2:11" ht="22.6" customHeight="1" x14ac:dyDescent="0.25">
      <c r="B49" s="22"/>
      <c r="C49" s="22"/>
      <c r="D49" s="22"/>
      <c r="F49" s="38" t="s">
        <v>28</v>
      </c>
      <c r="G49" s="39">
        <f>SUBTOTAL(109,Monthly_Expenses111421128[Amount])</f>
        <v>0</v>
      </c>
    </row>
    <row r="50" spans="2:11" ht="21.75" customHeight="1" x14ac:dyDescent="0.25">
      <c r="B50" s="22"/>
      <c r="C50" s="22"/>
      <c r="D50" s="22"/>
    </row>
    <row r="51" spans="2:11" x14ac:dyDescent="0.25">
      <c r="B51" s="22"/>
      <c r="C51" s="22"/>
      <c r="D51" s="22"/>
      <c r="F51" s="62"/>
      <c r="G51" s="62"/>
    </row>
    <row r="52" spans="2:11" x14ac:dyDescent="0.25">
      <c r="C52" s="62"/>
      <c r="D52" s="62"/>
      <c r="E52" s="62"/>
      <c r="F52" s="62"/>
      <c r="G52" s="62"/>
      <c r="H52" s="62"/>
      <c r="I52" s="62"/>
      <c r="J52" s="62"/>
      <c r="K52" s="62"/>
    </row>
    <row r="53" spans="2:11" x14ac:dyDescent="0.25">
      <c r="B53" s="68" t="s">
        <v>38</v>
      </c>
      <c r="C53" s="70"/>
      <c r="D53" s="71" t="s">
        <v>39</v>
      </c>
      <c r="E53" s="71"/>
      <c r="F53" s="64"/>
      <c r="G53" s="62"/>
      <c r="H53" s="62"/>
      <c r="I53" s="62"/>
      <c r="J53" s="62"/>
      <c r="K53" s="62"/>
    </row>
    <row r="54" spans="2:11" x14ac:dyDescent="0.25">
      <c r="B54" s="63"/>
      <c r="C54" s="62"/>
      <c r="D54" s="62"/>
      <c r="E54" s="62"/>
      <c r="F54" s="62"/>
      <c r="G54" s="62"/>
      <c r="H54" s="62"/>
      <c r="I54" s="62"/>
      <c r="J54" s="62"/>
      <c r="K54" s="62"/>
    </row>
    <row r="55" spans="2:11" x14ac:dyDescent="0.25">
      <c r="B55" s="68" t="s">
        <v>40</v>
      </c>
      <c r="C55" s="64"/>
      <c r="D55" s="62"/>
      <c r="E55" s="62"/>
      <c r="F55" s="62"/>
      <c r="G55" s="62"/>
      <c r="H55" s="62"/>
      <c r="I55" s="62"/>
      <c r="J55" s="62"/>
      <c r="K55" s="62"/>
    </row>
    <row r="56" spans="2:11" ht="7" customHeight="1" x14ac:dyDescent="0.25">
      <c r="B56" s="62"/>
      <c r="C56" s="62"/>
      <c r="D56" s="62"/>
      <c r="E56" s="62"/>
      <c r="F56" s="62"/>
      <c r="G56" s="62"/>
      <c r="H56" s="62"/>
      <c r="I56" s="62"/>
      <c r="J56" s="62"/>
      <c r="K56" s="62"/>
    </row>
    <row r="57" spans="2:11" ht="30.1" customHeight="1" x14ac:dyDescent="0.25">
      <c r="B57" s="34" t="s">
        <v>41</v>
      </c>
      <c r="C57" s="35"/>
      <c r="D57" s="35"/>
      <c r="E57" s="35"/>
      <c r="F57" s="35"/>
      <c r="G57" s="35"/>
      <c r="H57" s="35"/>
      <c r="I57" s="35"/>
      <c r="J57" s="35"/>
      <c r="K57" s="35"/>
    </row>
    <row r="58" spans="2:11" s="27" customFormat="1" ht="21.1" customHeight="1" x14ac:dyDescent="0.25">
      <c r="B58" s="72"/>
      <c r="C58" s="72"/>
      <c r="D58" s="72"/>
      <c r="E58" s="72"/>
      <c r="F58" s="72"/>
      <c r="G58" s="72"/>
      <c r="H58" s="72"/>
      <c r="I58" s="72"/>
      <c r="J58" s="72"/>
      <c r="K58" s="72"/>
    </row>
    <row r="59" spans="2:11" s="27" customFormat="1" ht="16.3" x14ac:dyDescent="0.25">
      <c r="B59" s="72"/>
      <c r="C59" s="72"/>
      <c r="D59" s="72"/>
      <c r="E59" s="72"/>
      <c r="F59" s="72"/>
      <c r="G59" s="72"/>
      <c r="H59" s="72"/>
      <c r="I59" s="72"/>
      <c r="J59" s="72"/>
      <c r="K59" s="72"/>
    </row>
    <row r="60" spans="2:11" s="27" customFormat="1" ht="16.3" x14ac:dyDescent="0.25">
      <c r="B60" s="72"/>
      <c r="C60" s="72"/>
      <c r="D60" s="72"/>
      <c r="E60" s="72"/>
      <c r="F60" s="72"/>
      <c r="G60" s="72"/>
      <c r="H60" s="72"/>
      <c r="I60" s="72"/>
      <c r="J60" s="72"/>
      <c r="K60" s="72"/>
    </row>
    <row r="61" spans="2:11" s="27" customFormat="1" ht="16.3" x14ac:dyDescent="0.25">
      <c r="B61" s="72"/>
      <c r="C61" s="72"/>
      <c r="D61" s="72"/>
      <c r="E61" s="72"/>
      <c r="F61" s="72"/>
      <c r="G61" s="72"/>
      <c r="H61" s="72"/>
      <c r="I61" s="72"/>
      <c r="J61" s="72"/>
      <c r="K61" s="72"/>
    </row>
    <row r="62" spans="2:11" s="27" customFormat="1" ht="16.3" x14ac:dyDescent="0.25">
      <c r="B62" s="72"/>
      <c r="C62" s="72"/>
      <c r="D62" s="72"/>
      <c r="E62" s="72"/>
      <c r="F62" s="72"/>
      <c r="G62" s="72"/>
      <c r="H62" s="72"/>
      <c r="I62" s="72"/>
      <c r="J62" s="72"/>
      <c r="K62" s="72"/>
    </row>
    <row r="63" spans="2:11" s="27" customFormat="1" ht="16.3" x14ac:dyDescent="0.25">
      <c r="B63" s="72"/>
      <c r="C63" s="72"/>
      <c r="D63" s="72"/>
      <c r="E63" s="72"/>
      <c r="F63" s="72"/>
      <c r="G63" s="72"/>
      <c r="H63" s="72"/>
      <c r="I63" s="72"/>
      <c r="J63" s="72"/>
      <c r="K63" s="72"/>
    </row>
    <row r="64" spans="2:11" s="27" customFormat="1" ht="16.3" x14ac:dyDescent="0.25">
      <c r="B64" s="72"/>
      <c r="C64" s="72"/>
      <c r="D64" s="72"/>
      <c r="E64" s="72"/>
      <c r="F64" s="72"/>
      <c r="G64" s="72"/>
      <c r="H64" s="72"/>
      <c r="I64" s="72"/>
      <c r="J64" s="72"/>
      <c r="K64" s="72"/>
    </row>
    <row r="65" spans="2:11" s="27" customFormat="1" ht="16.3" x14ac:dyDescent="0.25">
      <c r="B65" s="72"/>
      <c r="C65" s="72"/>
      <c r="D65" s="72"/>
      <c r="E65" s="72"/>
      <c r="F65" s="72"/>
      <c r="G65" s="72"/>
      <c r="H65" s="72"/>
      <c r="I65" s="72"/>
      <c r="J65" s="72"/>
      <c r="K65" s="72"/>
    </row>
    <row r="66" spans="2:11" s="27" customFormat="1" ht="16.3" x14ac:dyDescent="0.25">
      <c r="B66" s="72"/>
      <c r="C66" s="72"/>
      <c r="D66" s="72"/>
      <c r="E66" s="72"/>
      <c r="F66" s="72"/>
      <c r="G66" s="72"/>
      <c r="H66" s="72"/>
      <c r="I66" s="72"/>
      <c r="J66" s="72"/>
      <c r="K66" s="72"/>
    </row>
    <row r="67" spans="2:11" s="27" customFormat="1" ht="16.3" x14ac:dyDescent="0.25">
      <c r="B67" s="72"/>
      <c r="C67" s="72"/>
      <c r="D67" s="72"/>
      <c r="E67" s="72"/>
      <c r="F67" s="72"/>
      <c r="G67" s="72"/>
      <c r="H67" s="72"/>
      <c r="I67" s="72"/>
      <c r="J67" s="72"/>
      <c r="K67" s="72"/>
    </row>
    <row r="68" spans="2:11" s="27" customFormat="1" ht="16.3" x14ac:dyDescent="0.25">
      <c r="B68" s="44"/>
      <c r="C68" s="44"/>
      <c r="D68" s="44"/>
      <c r="E68" s="44"/>
      <c r="H68" s="44"/>
      <c r="I68" s="44"/>
      <c r="J68" s="44"/>
      <c r="K68" s="44"/>
    </row>
    <row r="69" spans="2:11" s="27" customFormat="1" ht="16.3" x14ac:dyDescent="0.25">
      <c r="B69" s="44"/>
      <c r="C69" s="44"/>
      <c r="D69" s="44"/>
      <c r="E69" s="44"/>
      <c r="H69" s="44"/>
    </row>
    <row r="70" spans="2:11" s="27" customFormat="1" ht="16.3" x14ac:dyDescent="0.25"/>
    <row r="71" spans="2:11" s="27" customFormat="1" ht="16.3" x14ac:dyDescent="0.25"/>
    <row r="72" spans="2:11" s="27" customFormat="1" ht="16.3" x14ac:dyDescent="0.25"/>
    <row r="73" spans="2:11" s="27" customFormat="1" ht="16.3" x14ac:dyDescent="0.25"/>
    <row r="74" spans="2:11" s="27" customFormat="1" ht="16.3" x14ac:dyDescent="0.25"/>
    <row r="75" spans="2:11" s="27" customFormat="1" ht="16.3" x14ac:dyDescent="0.25"/>
    <row r="76" spans="2:11" s="27" customFormat="1" ht="16.3" x14ac:dyDescent="0.25">
      <c r="F76" s="2"/>
      <c r="G76" s="2"/>
    </row>
    <row r="77" spans="2:11" s="27" customFormat="1" ht="16.3" x14ac:dyDescent="0.25">
      <c r="F77" s="2"/>
      <c r="G77" s="2"/>
      <c r="I77" s="2"/>
      <c r="J77" s="2"/>
      <c r="K77" s="2"/>
    </row>
  </sheetData>
  <sheetProtection algorithmName="SHA-512" hashValue="gjkpumpFzTn/JRcMeWNL1JmCuWutcldAUiZxc3xmTf/Xiiy9famCuiWRQV2xbMPkjSsEbLnpEguE+FRBIjhUug==" saltValue="RsUQNl949KRyHhPgA6vWoA==" spinCount="100000" sheet="1" objects="1" scenarios="1"/>
  <mergeCells count="9">
    <mergeCell ref="D53:E53"/>
    <mergeCell ref="B58:K67"/>
    <mergeCell ref="B3:K3"/>
    <mergeCell ref="I16:K16"/>
    <mergeCell ref="B31:D31"/>
    <mergeCell ref="F31:G31"/>
    <mergeCell ref="I31:K31"/>
    <mergeCell ref="B32:C32"/>
    <mergeCell ref="I32:J32"/>
  </mergeCells>
  <conditionalFormatting sqref="D12:D13">
    <cfRule type="cellIs" dxfId="103" priority="1" operator="lessThan">
      <formula>0</formula>
    </cfRule>
  </conditionalFormatting>
  <dataValidations count="4">
    <dataValidation allowBlank="1" showInputMessage="1" showErrorMessage="1" prompt="Type all your income and expenses in tables on this sheet. Type how long (in months) your semester is in cell J27." sqref="A31" xr:uid="{9B268B1F-C516-4283-ADBD-731D26BDB788}"/>
    <dataValidation allowBlank="1" showInputMessage="1" showErrorMessage="1" prompt="Chart in cells B11, E11 &amp; H11 are updated automatically. Values are based on data from the tables in cells B28, E28 &amp; H29._x000a_Next tip is in cell A26." sqref="A16" xr:uid="{C2B5E46D-5171-4798-808E-FA22BE957B52}"/>
    <dataValidation allowBlank="1" showInputMessage="1" showErrorMessage="1" prompt="Create college budget in this worksheet. Next tip is in cell A4." sqref="A1:A2" xr:uid="{0A988111-4A1E-4B2F-8394-45F25750BBFF}"/>
    <dataValidation allowBlank="1" showInputMessage="1" showErrorMessage="1" prompt="Chart in cell B4 is updated automatically. Values are based on data from the tables in cells B28, E28 &amp; H29. Next tip in cell A11" sqref="A5" xr:uid="{FC4B941B-10F3-4F47-9B24-17E36C5AEC29}"/>
  </dataValidations>
  <pageMargins left="0.25" right="0.25" top="0.75" bottom="0.75" header="0.3" footer="0.3"/>
  <pageSetup scale="49" orientation="portrait" r:id="rId1"/>
  <drawing r:id="rId2"/>
  <legacyDrawing r:id="rId3"/>
  <tableParts count="3">
    <tablePart r:id="rId4"/>
    <tablePart r:id="rId5"/>
    <tablePart r:id="rId6"/>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07F0-FE00-4FE3-8E78-8B1679703482}">
  <sheetPr>
    <pageSetUpPr fitToPage="1"/>
  </sheetPr>
  <dimension ref="A1:N77"/>
  <sheetViews>
    <sheetView showGridLines="0" topLeftCell="A33" zoomScale="120" zoomScaleNormal="120" workbookViewId="0">
      <selection activeCell="O40" sqref="O40"/>
    </sheetView>
  </sheetViews>
  <sheetFormatPr defaultColWidth="10" defaultRowHeight="14.3" x14ac:dyDescent="0.25"/>
  <cols>
    <col min="1" max="1" width="4.25" style="2" customWidth="1"/>
    <col min="2" max="2" width="29.375" style="2" customWidth="1"/>
    <col min="3" max="3" width="18" style="2" customWidth="1"/>
    <col min="4" max="4" width="15.25" style="2" customWidth="1"/>
    <col min="5" max="5" width="4.25" style="2" customWidth="1"/>
    <col min="6" max="6" width="29.375" style="2" customWidth="1"/>
    <col min="7" max="7" width="18" style="2" customWidth="1"/>
    <col min="8" max="8" width="4.25" style="2" customWidth="1"/>
    <col min="9" max="9" width="29.375" style="2" customWidth="1"/>
    <col min="10" max="10" width="18" style="2" customWidth="1"/>
    <col min="11" max="11" width="12.25" style="2" customWidth="1"/>
    <col min="12" max="12" width="4.25" style="2" customWidth="1"/>
    <col min="13" max="16384" width="10" style="2"/>
  </cols>
  <sheetData>
    <row r="1" spans="1:11" ht="54.7" customHeight="1" x14ac:dyDescent="0.25">
      <c r="A1" s="1"/>
      <c r="B1" s="30"/>
      <c r="C1" s="30"/>
      <c r="D1" s="30"/>
      <c r="E1" s="30"/>
      <c r="F1" s="30"/>
      <c r="G1" s="30"/>
      <c r="H1" s="30"/>
      <c r="I1" s="31"/>
      <c r="J1" s="30"/>
      <c r="K1" s="30"/>
    </row>
    <row r="2" spans="1:11" x14ac:dyDescent="0.25">
      <c r="A2" s="1"/>
      <c r="B2" s="36"/>
      <c r="C2" s="36"/>
      <c r="D2" s="36"/>
      <c r="E2" s="36"/>
      <c r="F2" s="36"/>
      <c r="G2" s="36"/>
      <c r="H2" s="36"/>
      <c r="I2" s="36"/>
      <c r="J2" s="36"/>
      <c r="K2" s="36"/>
    </row>
    <row r="3" spans="1:11" ht="109.55" customHeight="1" x14ac:dyDescent="1.65">
      <c r="B3" s="73" t="s">
        <v>0</v>
      </c>
      <c r="C3" s="74"/>
      <c r="D3" s="74"/>
      <c r="E3" s="74"/>
      <c r="F3" s="74"/>
      <c r="G3" s="74"/>
      <c r="H3" s="74"/>
      <c r="I3" s="74"/>
      <c r="J3" s="74"/>
      <c r="K3" s="74"/>
    </row>
    <row r="4" spans="1:11" ht="11.05" customHeight="1" x14ac:dyDescent="0.25">
      <c r="A4" s="3"/>
      <c r="B4" s="37"/>
      <c r="C4" s="37"/>
      <c r="D4" s="37"/>
      <c r="E4" s="37"/>
      <c r="F4" s="37"/>
      <c r="G4" s="37"/>
      <c r="H4" s="37"/>
      <c r="I4" s="37"/>
      <c r="J4" s="37"/>
      <c r="K4" s="37"/>
    </row>
    <row r="5" spans="1:11" ht="20.05" customHeight="1" x14ac:dyDescent="0.25">
      <c r="A5" s="1"/>
    </row>
    <row r="6" spans="1:11" ht="20.05" customHeight="1" x14ac:dyDescent="0.25"/>
    <row r="7" spans="1:11" ht="20.05" customHeight="1" x14ac:dyDescent="0.25"/>
    <row r="8" spans="1:11" ht="20.05" customHeight="1" x14ac:dyDescent="0.25"/>
    <row r="9" spans="1:11" ht="20.05" customHeight="1" x14ac:dyDescent="0.25"/>
    <row r="10" spans="1:11" ht="20.05" customHeight="1" x14ac:dyDescent="0.25"/>
    <row r="11" spans="1:11" ht="20.05" customHeight="1" thickBot="1" x14ac:dyDescent="0.3"/>
    <row r="12" spans="1:11" ht="20.05" customHeight="1" thickBot="1" x14ac:dyDescent="0.4">
      <c r="B12" s="4" t="s">
        <v>1</v>
      </c>
      <c r="C12" s="5"/>
      <c r="D12" s="6">
        <f>Monthly_Income1316413471316[[#Totals],[Per Month]]-Monthly_Expenses1114211251114[[#Totals],[Amount]]-Semester_Expenses1215312361215[[#Totals],[Per month]]</f>
        <v>0</v>
      </c>
    </row>
    <row r="13" spans="1:11" ht="20.05" customHeight="1" thickBot="1" x14ac:dyDescent="0.4">
      <c r="B13" s="4" t="s">
        <v>2</v>
      </c>
      <c r="C13" s="5"/>
      <c r="D13" s="6">
        <f>D12*D32</f>
        <v>0</v>
      </c>
    </row>
    <row r="14" spans="1:11" ht="20.05" customHeight="1" x14ac:dyDescent="0.35">
      <c r="B14" s="7"/>
      <c r="D14" s="8"/>
    </row>
    <row r="15" spans="1:11" ht="20.05" customHeight="1" thickBot="1" x14ac:dyDescent="0.3">
      <c r="C15" s="9"/>
    </row>
    <row r="16" spans="1:11" ht="20.05" customHeight="1" x14ac:dyDescent="0.25">
      <c r="A16" s="1"/>
      <c r="B16" s="10"/>
      <c r="C16" s="11"/>
      <c r="D16" s="11"/>
      <c r="E16" s="11"/>
      <c r="F16" s="11"/>
      <c r="G16" s="11"/>
      <c r="H16" s="11"/>
      <c r="I16" s="75"/>
      <c r="J16" s="75"/>
      <c r="K16" s="76"/>
    </row>
    <row r="17" spans="1:14" ht="20.05" customHeight="1" x14ac:dyDescent="0.25">
      <c r="B17" s="12"/>
      <c r="K17" s="13"/>
    </row>
    <row r="18" spans="1:14" ht="20.05" customHeight="1" x14ac:dyDescent="0.25">
      <c r="B18" s="12"/>
      <c r="K18" s="13"/>
    </row>
    <row r="19" spans="1:14" ht="20.05" customHeight="1" x14ac:dyDescent="0.25">
      <c r="B19" s="12"/>
      <c r="K19" s="13"/>
    </row>
    <row r="20" spans="1:14" ht="20.05" customHeight="1" x14ac:dyDescent="0.25">
      <c r="B20" s="12"/>
      <c r="K20" s="13"/>
    </row>
    <row r="21" spans="1:14" ht="20.05" customHeight="1" x14ac:dyDescent="0.25">
      <c r="B21" s="12"/>
      <c r="K21" s="13"/>
    </row>
    <row r="22" spans="1:14" ht="20.05" customHeight="1" x14ac:dyDescent="0.25">
      <c r="B22" s="12"/>
      <c r="K22" s="13"/>
      <c r="N22" s="9"/>
    </row>
    <row r="23" spans="1:14" ht="20.05" customHeight="1" x14ac:dyDescent="0.25">
      <c r="B23" s="12"/>
      <c r="K23" s="13"/>
    </row>
    <row r="24" spans="1:14" ht="20.05" customHeight="1" x14ac:dyDescent="0.25">
      <c r="B24" s="12"/>
      <c r="K24" s="13"/>
    </row>
    <row r="25" spans="1:14" ht="20.05" customHeight="1" x14ac:dyDescent="0.25">
      <c r="B25" s="12"/>
      <c r="K25" s="13"/>
    </row>
    <row r="26" spans="1:14" ht="20.05" customHeight="1" x14ac:dyDescent="0.25">
      <c r="A26" s="1"/>
      <c r="B26" s="12"/>
      <c r="K26" s="13"/>
    </row>
    <row r="27" spans="1:14" ht="20.05" customHeight="1" x14ac:dyDescent="0.25">
      <c r="A27" s="1"/>
      <c r="B27" s="12"/>
      <c r="K27" s="13"/>
    </row>
    <row r="28" spans="1:14" ht="20.05" customHeight="1" x14ac:dyDescent="0.25">
      <c r="A28" s="1"/>
      <c r="B28" s="12"/>
      <c r="K28" s="13"/>
    </row>
    <row r="29" spans="1:14" ht="20.05" customHeight="1" thickBot="1" x14ac:dyDescent="0.3">
      <c r="A29" s="1"/>
      <c r="B29" s="14"/>
      <c r="C29" s="15"/>
      <c r="D29" s="15"/>
      <c r="E29" s="15"/>
      <c r="F29" s="15"/>
      <c r="G29" s="15"/>
      <c r="H29" s="15"/>
      <c r="I29" s="15"/>
      <c r="J29" s="15"/>
      <c r="K29" s="16"/>
    </row>
    <row r="30" spans="1:14" ht="20.05" customHeight="1" x14ac:dyDescent="0.25">
      <c r="A30" s="1"/>
    </row>
    <row r="31" spans="1:14" ht="29.05" customHeight="1" x14ac:dyDescent="0.25">
      <c r="A31" s="17"/>
      <c r="B31" s="77" t="s">
        <v>3</v>
      </c>
      <c r="C31" s="77"/>
      <c r="D31" s="77"/>
      <c r="F31" s="78" t="s">
        <v>4</v>
      </c>
      <c r="G31" s="78"/>
      <c r="I31" s="79" t="s">
        <v>5</v>
      </c>
      <c r="J31" s="79"/>
      <c r="K31" s="79"/>
    </row>
    <row r="32" spans="1:14" ht="20.05" customHeight="1" x14ac:dyDescent="0.25">
      <c r="B32" s="80" t="s">
        <v>6</v>
      </c>
      <c r="C32" s="80"/>
      <c r="D32" s="18">
        <v>2</v>
      </c>
      <c r="F32" s="28"/>
      <c r="G32" s="28"/>
      <c r="I32" s="81" t="s">
        <v>6</v>
      </c>
      <c r="J32" s="81"/>
      <c r="K32" s="33">
        <v>2</v>
      </c>
    </row>
    <row r="33" spans="1:11" ht="20.05" customHeight="1" x14ac:dyDescent="0.25">
      <c r="A33" s="19"/>
      <c r="E33" s="20"/>
      <c r="H33" s="21"/>
      <c r="I33" s="22"/>
      <c r="J33" s="22"/>
      <c r="K33" s="22"/>
    </row>
    <row r="34" spans="1:11" ht="20.05" customHeight="1" x14ac:dyDescent="0.25">
      <c r="A34" s="19"/>
      <c r="B34" s="23" t="s">
        <v>7</v>
      </c>
      <c r="C34" s="24" t="s">
        <v>8</v>
      </c>
      <c r="D34" s="24" t="s">
        <v>9</v>
      </c>
      <c r="E34" s="20"/>
      <c r="F34" s="29" t="s">
        <v>7</v>
      </c>
      <c r="G34" s="29" t="s">
        <v>8</v>
      </c>
      <c r="H34" s="22"/>
      <c r="I34" s="32" t="s">
        <v>7</v>
      </c>
      <c r="J34" s="32" t="s">
        <v>8</v>
      </c>
      <c r="K34" s="32" t="s">
        <v>10</v>
      </c>
    </row>
    <row r="35" spans="1:11" ht="20.05" customHeight="1" x14ac:dyDescent="0.25">
      <c r="A35" s="19"/>
      <c r="B35" s="20" t="s">
        <v>11</v>
      </c>
      <c r="C35" s="42">
        <f>Monthly_Income1316413471316[[#This Row],[Per Month]]*D32</f>
        <v>0</v>
      </c>
      <c r="D35" s="25"/>
      <c r="E35" s="20"/>
      <c r="F35" s="20" t="s">
        <v>12</v>
      </c>
      <c r="G35" s="25"/>
      <c r="H35" s="20"/>
      <c r="I35" s="20" t="s">
        <v>13</v>
      </c>
      <c r="J35" s="26"/>
      <c r="K35" s="42">
        <f>Semester_Expenses1215312361215[[#This Row],[Amount]]/Months_in_semester</f>
        <v>0</v>
      </c>
    </row>
    <row r="36" spans="1:11" ht="20.05" customHeight="1" x14ac:dyDescent="0.25">
      <c r="A36" s="19"/>
      <c r="B36" s="20" t="s">
        <v>14</v>
      </c>
      <c r="C36" s="25"/>
      <c r="D36" s="42">
        <f>Monthly_Income1316413471316[[#This Row],[Amount]]/$D$32</f>
        <v>0</v>
      </c>
      <c r="E36" s="20"/>
      <c r="F36" s="20" t="s">
        <v>15</v>
      </c>
      <c r="G36" s="25"/>
      <c r="H36" s="20"/>
      <c r="I36" s="20" t="s">
        <v>16</v>
      </c>
      <c r="J36" s="26"/>
      <c r="K36" s="42">
        <f>Semester_Expenses1215312361215[[#This Row],[Amount]]/Months_in_semester</f>
        <v>0</v>
      </c>
    </row>
    <row r="37" spans="1:11" ht="20.05" customHeight="1" x14ac:dyDescent="0.25">
      <c r="A37" s="19"/>
      <c r="B37" s="20" t="s">
        <v>17</v>
      </c>
      <c r="C37" s="25"/>
      <c r="D37" s="42">
        <f>Monthly_Income1316413471316[[#This Row],[Amount]]/$D$32</f>
        <v>0</v>
      </c>
      <c r="E37" s="20"/>
      <c r="F37" s="20" t="s">
        <v>18</v>
      </c>
      <c r="G37" s="25"/>
      <c r="H37" s="20"/>
      <c r="I37" s="20" t="s">
        <v>19</v>
      </c>
      <c r="J37" s="26"/>
      <c r="K37" s="42">
        <f>Semester_Expenses1215312361215[[#This Row],[Amount]]/Months_in_semester</f>
        <v>0</v>
      </c>
    </row>
    <row r="38" spans="1:11" ht="20.05" customHeight="1" x14ac:dyDescent="0.25">
      <c r="B38" s="20" t="s">
        <v>20</v>
      </c>
      <c r="C38" s="25"/>
      <c r="D38" s="42">
        <f>Monthly_Income1316413471316[[#This Row],[Amount]]/$D$32</f>
        <v>0</v>
      </c>
      <c r="E38" s="22"/>
      <c r="F38" s="20" t="s">
        <v>21</v>
      </c>
      <c r="G38" s="25"/>
      <c r="H38" s="20"/>
      <c r="I38" s="20" t="s">
        <v>22</v>
      </c>
      <c r="J38" s="26"/>
      <c r="K38" s="42">
        <f>Semester_Expenses1215312361215[[#This Row],[Amount]]/Months_in_semester</f>
        <v>0</v>
      </c>
    </row>
    <row r="39" spans="1:11" ht="20.05" customHeight="1" x14ac:dyDescent="0.25">
      <c r="B39" s="20" t="s">
        <v>23</v>
      </c>
      <c r="C39" s="25"/>
      <c r="D39" s="42">
        <f>Monthly_Income1316413471316[[#This Row],[Amount]]/$D$32</f>
        <v>0</v>
      </c>
      <c r="E39" s="22"/>
      <c r="F39" s="20" t="s">
        <v>24</v>
      </c>
      <c r="G39" s="25"/>
      <c r="H39" s="20"/>
      <c r="I39" s="20" t="s">
        <v>25</v>
      </c>
      <c r="J39" s="26"/>
      <c r="K39" s="42">
        <f>Semester_Expenses1215312361215[[#This Row],[Amount]]/Months_in_semester</f>
        <v>0</v>
      </c>
    </row>
    <row r="40" spans="1:11" ht="20.05" customHeight="1" x14ac:dyDescent="0.25">
      <c r="B40" s="20" t="s">
        <v>26</v>
      </c>
      <c r="C40" s="25"/>
      <c r="D40" s="42">
        <f>Monthly_Income1316413471316[[#This Row],[Amount]]/$D$32</f>
        <v>0</v>
      </c>
      <c r="E40" s="22"/>
      <c r="F40" s="20" t="s">
        <v>27</v>
      </c>
      <c r="G40" s="25"/>
      <c r="H40" s="22"/>
      <c r="I40" s="38" t="s">
        <v>28</v>
      </c>
      <c r="J40" s="40">
        <f>SUBTOTAL(109,Semester_Expenses1215312361215[Amount])</f>
        <v>0</v>
      </c>
      <c r="K40" s="41">
        <f>SUM(K35:K39)</f>
        <v>0</v>
      </c>
    </row>
    <row r="41" spans="1:11" ht="20.05" customHeight="1" x14ac:dyDescent="0.25">
      <c r="B41" s="20" t="s">
        <v>29</v>
      </c>
      <c r="C41" s="25"/>
      <c r="D41" s="42">
        <f>Monthly_Income1316413471316[[#This Row],[Amount]]/$D$32</f>
        <v>0</v>
      </c>
      <c r="E41" s="22"/>
      <c r="F41" s="20" t="s">
        <v>30</v>
      </c>
      <c r="G41" s="25"/>
      <c r="H41" s="22"/>
      <c r="I41" s="22"/>
      <c r="J41" s="22"/>
      <c r="K41" s="22"/>
    </row>
    <row r="42" spans="1:11" ht="20.05" customHeight="1" x14ac:dyDescent="0.25">
      <c r="B42" s="38" t="s">
        <v>28</v>
      </c>
      <c r="C42" s="39">
        <f>SUBTOTAL(109,Monthly_Income1316413471316[Amount])</f>
        <v>0</v>
      </c>
      <c r="D42" s="39">
        <f>SUBTOTAL(109,Monthly_Income1316413471316[Per Month])</f>
        <v>0</v>
      </c>
      <c r="E42" s="22"/>
      <c r="F42" s="20" t="s">
        <v>31</v>
      </c>
      <c r="G42" s="25"/>
      <c r="H42" s="22"/>
      <c r="I42" s="22"/>
      <c r="J42" s="22"/>
      <c r="K42" s="22"/>
    </row>
    <row r="43" spans="1:11" ht="20.05" customHeight="1" x14ac:dyDescent="0.25">
      <c r="B43" s="22"/>
      <c r="C43" s="22"/>
      <c r="D43" s="22"/>
      <c r="E43" s="22"/>
      <c r="F43" s="20" t="s">
        <v>32</v>
      </c>
      <c r="G43" s="25"/>
      <c r="H43" s="22"/>
      <c r="I43" s="22"/>
      <c r="J43" s="22"/>
      <c r="K43" s="22"/>
    </row>
    <row r="44" spans="1:11" ht="20.05" customHeight="1" x14ac:dyDescent="0.25">
      <c r="B44" s="22"/>
      <c r="C44" s="22"/>
      <c r="D44" s="22"/>
      <c r="E44" s="22"/>
      <c r="F44" s="20" t="s">
        <v>33</v>
      </c>
      <c r="G44" s="25"/>
      <c r="H44" s="22"/>
      <c r="I44" s="22"/>
      <c r="J44" s="22"/>
      <c r="K44" s="22"/>
    </row>
    <row r="45" spans="1:11" ht="20.05" customHeight="1" x14ac:dyDescent="0.25">
      <c r="B45" s="22"/>
      <c r="C45" s="22"/>
      <c r="D45" s="22"/>
      <c r="E45" s="22"/>
      <c r="F45" s="20" t="s">
        <v>34</v>
      </c>
      <c r="G45" s="25"/>
      <c r="H45" s="22"/>
    </row>
    <row r="46" spans="1:11" ht="19.55" customHeight="1" x14ac:dyDescent="0.25">
      <c r="B46" s="22"/>
      <c r="C46" s="22"/>
      <c r="D46" s="22"/>
      <c r="F46" s="20" t="s">
        <v>35</v>
      </c>
      <c r="G46" s="25"/>
    </row>
    <row r="47" spans="1:11" ht="21.1" customHeight="1" x14ac:dyDescent="0.25">
      <c r="B47" s="22"/>
      <c r="C47" s="22"/>
      <c r="D47" s="22"/>
      <c r="F47" s="20" t="s">
        <v>36</v>
      </c>
      <c r="G47" s="25"/>
    </row>
    <row r="48" spans="1:11" ht="18.7" customHeight="1" x14ac:dyDescent="0.25">
      <c r="B48" s="22"/>
      <c r="C48" s="22"/>
      <c r="D48" s="22"/>
      <c r="F48" s="20" t="s">
        <v>37</v>
      </c>
      <c r="G48" s="25"/>
    </row>
    <row r="49" spans="2:11" ht="22.6" customHeight="1" x14ac:dyDescent="0.25">
      <c r="B49" s="22"/>
      <c r="C49" s="22"/>
      <c r="D49" s="22"/>
      <c r="F49" s="38" t="s">
        <v>28</v>
      </c>
      <c r="G49" s="39">
        <f>SUBTOTAL(109,Monthly_Expenses1114211251114[Amount])</f>
        <v>0</v>
      </c>
    </row>
    <row r="50" spans="2:11" ht="21.75" customHeight="1" x14ac:dyDescent="0.25">
      <c r="B50" s="22"/>
      <c r="C50" s="22"/>
      <c r="D50" s="22"/>
    </row>
    <row r="51" spans="2:11" x14ac:dyDescent="0.25">
      <c r="B51" s="22"/>
      <c r="C51" s="22"/>
      <c r="D51" s="22"/>
      <c r="F51" s="62"/>
      <c r="G51" s="62"/>
    </row>
    <row r="52" spans="2:11" x14ac:dyDescent="0.25">
      <c r="C52" s="62"/>
      <c r="D52" s="62"/>
      <c r="E52" s="62"/>
      <c r="F52" s="62"/>
      <c r="G52" s="62"/>
      <c r="H52" s="62"/>
      <c r="I52" s="62"/>
      <c r="J52" s="62"/>
      <c r="K52" s="62"/>
    </row>
    <row r="53" spans="2:11" x14ac:dyDescent="0.25">
      <c r="B53" s="68" t="s">
        <v>38</v>
      </c>
      <c r="C53" s="70"/>
      <c r="D53" s="71" t="s">
        <v>39</v>
      </c>
      <c r="E53" s="71"/>
      <c r="F53" s="64"/>
      <c r="G53" s="62"/>
      <c r="H53" s="62"/>
      <c r="I53" s="62"/>
      <c r="J53" s="62"/>
      <c r="K53" s="62"/>
    </row>
    <row r="54" spans="2:11" x14ac:dyDescent="0.25">
      <c r="B54" s="63"/>
      <c r="C54" s="62"/>
      <c r="D54" s="62"/>
      <c r="E54" s="62"/>
      <c r="F54" s="62"/>
      <c r="G54" s="62"/>
      <c r="H54" s="62"/>
      <c r="I54" s="62"/>
      <c r="J54" s="62"/>
      <c r="K54" s="62"/>
    </row>
    <row r="55" spans="2:11" x14ac:dyDescent="0.25">
      <c r="B55" s="68" t="s">
        <v>40</v>
      </c>
      <c r="C55" s="64"/>
      <c r="D55" s="62"/>
      <c r="E55" s="62"/>
      <c r="F55" s="62"/>
      <c r="G55" s="62"/>
      <c r="H55" s="62"/>
      <c r="I55" s="62"/>
      <c r="J55" s="62"/>
      <c r="K55" s="62"/>
    </row>
    <row r="56" spans="2:11" ht="7" customHeight="1" x14ac:dyDescent="0.25">
      <c r="B56" s="62"/>
      <c r="C56" s="62"/>
      <c r="D56" s="62"/>
      <c r="E56" s="62"/>
      <c r="F56" s="62"/>
      <c r="G56" s="62"/>
      <c r="H56" s="62"/>
      <c r="I56" s="62"/>
      <c r="J56" s="62"/>
      <c r="K56" s="62"/>
    </row>
    <row r="57" spans="2:11" ht="30.1" customHeight="1" x14ac:dyDescent="0.25">
      <c r="B57" s="34" t="s">
        <v>41</v>
      </c>
      <c r="C57" s="35"/>
      <c r="D57" s="35"/>
      <c r="E57" s="35"/>
      <c r="F57" s="35"/>
      <c r="G57" s="35"/>
      <c r="H57" s="35"/>
      <c r="I57" s="35"/>
      <c r="J57" s="35"/>
      <c r="K57" s="35"/>
    </row>
    <row r="58" spans="2:11" s="27" customFormat="1" ht="21.1" customHeight="1" x14ac:dyDescent="0.25">
      <c r="B58" s="72"/>
      <c r="C58" s="72"/>
      <c r="D58" s="72"/>
      <c r="E58" s="72"/>
      <c r="F58" s="72"/>
      <c r="G58" s="72"/>
      <c r="H58" s="72"/>
      <c r="I58" s="72"/>
      <c r="J58" s="72"/>
      <c r="K58" s="72"/>
    </row>
    <row r="59" spans="2:11" s="27" customFormat="1" ht="16.3" x14ac:dyDescent="0.25">
      <c r="B59" s="72"/>
      <c r="C59" s="72"/>
      <c r="D59" s="72"/>
      <c r="E59" s="72"/>
      <c r="F59" s="72"/>
      <c r="G59" s="72"/>
      <c r="H59" s="72"/>
      <c r="I59" s="72"/>
      <c r="J59" s="72"/>
      <c r="K59" s="72"/>
    </row>
    <row r="60" spans="2:11" s="27" customFormat="1" ht="16.3" x14ac:dyDescent="0.25">
      <c r="B60" s="72"/>
      <c r="C60" s="72"/>
      <c r="D60" s="72"/>
      <c r="E60" s="72"/>
      <c r="F60" s="72"/>
      <c r="G60" s="72"/>
      <c r="H60" s="72"/>
      <c r="I60" s="72"/>
      <c r="J60" s="72"/>
      <c r="K60" s="72"/>
    </row>
    <row r="61" spans="2:11" s="27" customFormat="1" ht="16.3" x14ac:dyDescent="0.25">
      <c r="B61" s="72"/>
      <c r="C61" s="72"/>
      <c r="D61" s="72"/>
      <c r="E61" s="72"/>
      <c r="F61" s="72"/>
      <c r="G61" s="72"/>
      <c r="H61" s="72"/>
      <c r="I61" s="72"/>
      <c r="J61" s="72"/>
      <c r="K61" s="72"/>
    </row>
    <row r="62" spans="2:11" s="27" customFormat="1" ht="16.3" x14ac:dyDescent="0.25">
      <c r="B62" s="72"/>
      <c r="C62" s="72"/>
      <c r="D62" s="72"/>
      <c r="E62" s="72"/>
      <c r="F62" s="72"/>
      <c r="G62" s="72"/>
      <c r="H62" s="72"/>
      <c r="I62" s="72"/>
      <c r="J62" s="72"/>
      <c r="K62" s="72"/>
    </row>
    <row r="63" spans="2:11" s="27" customFormat="1" ht="16.3" x14ac:dyDescent="0.25">
      <c r="B63" s="72"/>
      <c r="C63" s="72"/>
      <c r="D63" s="72"/>
      <c r="E63" s="72"/>
      <c r="F63" s="72"/>
      <c r="G63" s="72"/>
      <c r="H63" s="72"/>
      <c r="I63" s="72"/>
      <c r="J63" s="72"/>
      <c r="K63" s="72"/>
    </row>
    <row r="64" spans="2:11" s="27" customFormat="1" ht="16.3" x14ac:dyDescent="0.25">
      <c r="B64" s="72"/>
      <c r="C64" s="72"/>
      <c r="D64" s="72"/>
      <c r="E64" s="72"/>
      <c r="F64" s="72"/>
      <c r="G64" s="72"/>
      <c r="H64" s="72"/>
      <c r="I64" s="72"/>
      <c r="J64" s="72"/>
      <c r="K64" s="72"/>
    </row>
    <row r="65" spans="2:11" s="27" customFormat="1" ht="16.3" x14ac:dyDescent="0.25">
      <c r="B65" s="72"/>
      <c r="C65" s="72"/>
      <c r="D65" s="72"/>
      <c r="E65" s="72"/>
      <c r="F65" s="72"/>
      <c r="G65" s="72"/>
      <c r="H65" s="72"/>
      <c r="I65" s="72"/>
      <c r="J65" s="72"/>
      <c r="K65" s="72"/>
    </row>
    <row r="66" spans="2:11" s="27" customFormat="1" ht="16.3" x14ac:dyDescent="0.25">
      <c r="B66" s="72"/>
      <c r="C66" s="72"/>
      <c r="D66" s="72"/>
      <c r="E66" s="72"/>
      <c r="F66" s="72"/>
      <c r="G66" s="72"/>
      <c r="H66" s="72"/>
      <c r="I66" s="72"/>
      <c r="J66" s="72"/>
      <c r="K66" s="72"/>
    </row>
    <row r="67" spans="2:11" s="27" customFormat="1" ht="16.3" x14ac:dyDescent="0.25">
      <c r="B67" s="72"/>
      <c r="C67" s="72"/>
      <c r="D67" s="72"/>
      <c r="E67" s="72"/>
      <c r="F67" s="72"/>
      <c r="G67" s="72"/>
      <c r="H67" s="72"/>
      <c r="I67" s="72"/>
      <c r="J67" s="72"/>
      <c r="K67" s="72"/>
    </row>
    <row r="68" spans="2:11" s="27" customFormat="1" ht="16.3" x14ac:dyDescent="0.25">
      <c r="B68" s="44"/>
      <c r="C68" s="44"/>
      <c r="D68" s="44"/>
      <c r="E68" s="44"/>
      <c r="H68" s="44"/>
      <c r="I68" s="44"/>
      <c r="J68" s="44"/>
      <c r="K68" s="44"/>
    </row>
    <row r="69" spans="2:11" s="27" customFormat="1" ht="16.3" x14ac:dyDescent="0.25">
      <c r="B69" s="44"/>
      <c r="C69" s="44"/>
      <c r="D69" s="44"/>
      <c r="E69" s="44"/>
      <c r="H69" s="44"/>
    </row>
    <row r="70" spans="2:11" s="27" customFormat="1" ht="16.3" x14ac:dyDescent="0.25"/>
    <row r="71" spans="2:11" s="27" customFormat="1" ht="16.3" x14ac:dyDescent="0.25"/>
    <row r="72" spans="2:11" s="27" customFormat="1" ht="16.3" x14ac:dyDescent="0.25"/>
    <row r="73" spans="2:11" s="27" customFormat="1" ht="16.3" x14ac:dyDescent="0.25"/>
    <row r="74" spans="2:11" s="27" customFormat="1" ht="16.3" x14ac:dyDescent="0.25"/>
    <row r="75" spans="2:11" s="27" customFormat="1" ht="16.3" x14ac:dyDescent="0.25"/>
    <row r="76" spans="2:11" s="27" customFormat="1" ht="16.3" x14ac:dyDescent="0.25">
      <c r="F76" s="2"/>
      <c r="G76" s="2"/>
    </row>
    <row r="77" spans="2:11" s="27" customFormat="1" ht="16.3" x14ac:dyDescent="0.25">
      <c r="F77" s="2"/>
      <c r="G77" s="2"/>
      <c r="I77" s="2"/>
      <c r="J77" s="2"/>
      <c r="K77" s="2"/>
    </row>
  </sheetData>
  <sheetProtection algorithmName="SHA-512" hashValue="fvnF1y1VSD8i0LIsJopYFx+G5XPzM/5vka5LnzVnUsYyQppyRddPu1cDvZlWzMQIn2IG3rLtwRh3aSsHs1MYkA==" saltValue="B41QUku0jaPDVcQSEQgioA==" spinCount="100000" sheet="1" objects="1" scenarios="1"/>
  <mergeCells count="9">
    <mergeCell ref="D53:E53"/>
    <mergeCell ref="B58:K67"/>
    <mergeCell ref="B3:K3"/>
    <mergeCell ref="I16:K16"/>
    <mergeCell ref="B31:D31"/>
    <mergeCell ref="F31:G31"/>
    <mergeCell ref="I31:K31"/>
    <mergeCell ref="B32:C32"/>
    <mergeCell ref="I32:J32"/>
  </mergeCells>
  <conditionalFormatting sqref="D12:D13">
    <cfRule type="cellIs" dxfId="77" priority="1" operator="lessThan">
      <formula>0</formula>
    </cfRule>
  </conditionalFormatting>
  <dataValidations count="4">
    <dataValidation allowBlank="1" showInputMessage="1" showErrorMessage="1" prompt="Type all your income and expenses in tables on this sheet. Type how long (in months) your semester is in cell J27." sqref="A31" xr:uid="{D7D27A7C-C85E-4374-9A91-4E9D885221EB}"/>
    <dataValidation allowBlank="1" showInputMessage="1" showErrorMessage="1" prompt="Chart in cells B11, E11 &amp; H11 are updated automatically. Values are based on data from the tables in cells B28, E28 &amp; H29._x000a_Next tip is in cell A26." sqref="A16" xr:uid="{C513D2A6-790E-450E-B65F-F86AA19E9EC9}"/>
    <dataValidation allowBlank="1" showInputMessage="1" showErrorMessage="1" prompt="Create college budget in this worksheet. Next tip is in cell A4." sqref="A1:A2" xr:uid="{7942D451-36D9-4FCC-9D27-ADCF47374920}"/>
    <dataValidation allowBlank="1" showInputMessage="1" showErrorMessage="1" prompt="Chart in cell B4 is updated automatically. Values are based on data from the tables in cells B28, E28 &amp; H29. Next tip in cell A11" sqref="A5" xr:uid="{0E9B64B0-9E73-4254-A37D-69DB70D63960}"/>
  </dataValidations>
  <pageMargins left="0.25" right="0.25" top="0.75" bottom="0.75" header="0.3" footer="0.3"/>
  <pageSetup scale="49" orientation="portrait" r:id="rId1"/>
  <drawing r:id="rId2"/>
  <legacyDrawing r:id="rId3"/>
  <tableParts count="3">
    <tablePart r:id="rId4"/>
    <tablePart r:id="rId5"/>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6F26-C82D-414F-8145-D02A8E9DB621}">
  <sheetPr>
    <pageSetUpPr fitToPage="1"/>
  </sheetPr>
  <dimension ref="A1:N77"/>
  <sheetViews>
    <sheetView showGridLines="0" topLeftCell="A42" zoomScale="120" zoomScaleNormal="120" workbookViewId="0">
      <selection activeCell="B58" sqref="B58:K67"/>
    </sheetView>
  </sheetViews>
  <sheetFormatPr defaultColWidth="10" defaultRowHeight="14.3" x14ac:dyDescent="0.25"/>
  <cols>
    <col min="1" max="1" width="4.25" style="2" customWidth="1"/>
    <col min="2" max="2" width="29.375" style="2" customWidth="1"/>
    <col min="3" max="3" width="18" style="2" customWidth="1"/>
    <col min="4" max="4" width="15.25" style="2" customWidth="1"/>
    <col min="5" max="5" width="4.25" style="2" customWidth="1"/>
    <col min="6" max="6" width="29.375" style="2" customWidth="1"/>
    <col min="7" max="7" width="18" style="2" customWidth="1"/>
    <col min="8" max="8" width="4.25" style="2" customWidth="1"/>
    <col min="9" max="9" width="29.375" style="2" customWidth="1"/>
    <col min="10" max="10" width="18" style="2" customWidth="1"/>
    <col min="11" max="11" width="12.25" style="2" customWidth="1"/>
    <col min="12" max="12" width="4.25" style="2" customWidth="1"/>
    <col min="13" max="16384" width="10" style="2"/>
  </cols>
  <sheetData>
    <row r="1" spans="1:11" ht="54.7" customHeight="1" x14ac:dyDescent="0.25">
      <c r="A1" s="1"/>
      <c r="B1" s="30"/>
      <c r="C1" s="30"/>
      <c r="D1" s="30"/>
      <c r="E1" s="30"/>
      <c r="F1" s="30"/>
      <c r="G1" s="30"/>
      <c r="H1" s="30"/>
      <c r="I1" s="31"/>
      <c r="J1" s="30"/>
      <c r="K1" s="30"/>
    </row>
    <row r="2" spans="1:11" x14ac:dyDescent="0.25">
      <c r="A2" s="1"/>
      <c r="B2" s="36"/>
      <c r="C2" s="36"/>
      <c r="D2" s="36"/>
      <c r="E2" s="36"/>
      <c r="F2" s="36"/>
      <c r="G2" s="36"/>
      <c r="H2" s="36"/>
      <c r="I2" s="36"/>
      <c r="J2" s="36"/>
      <c r="K2" s="36"/>
    </row>
    <row r="3" spans="1:11" ht="109.55" customHeight="1" x14ac:dyDescent="1.65">
      <c r="B3" s="73" t="s">
        <v>0</v>
      </c>
      <c r="C3" s="74"/>
      <c r="D3" s="74"/>
      <c r="E3" s="74"/>
      <c r="F3" s="74"/>
      <c r="G3" s="74"/>
      <c r="H3" s="74"/>
      <c r="I3" s="74"/>
      <c r="J3" s="74"/>
      <c r="K3" s="74"/>
    </row>
    <row r="4" spans="1:11" ht="11.05" customHeight="1" x14ac:dyDescent="0.25">
      <c r="A4" s="3"/>
      <c r="B4" s="37"/>
      <c r="C4" s="37"/>
      <c r="D4" s="37"/>
      <c r="E4" s="37"/>
      <c r="F4" s="37"/>
      <c r="G4" s="37"/>
      <c r="H4" s="37"/>
      <c r="I4" s="37"/>
      <c r="J4" s="37"/>
      <c r="K4" s="37"/>
    </row>
    <row r="5" spans="1:11" ht="20.05" customHeight="1" x14ac:dyDescent="0.25">
      <c r="A5" s="1"/>
    </row>
    <row r="6" spans="1:11" ht="20.05" customHeight="1" x14ac:dyDescent="0.25"/>
    <row r="7" spans="1:11" ht="20.05" customHeight="1" x14ac:dyDescent="0.25"/>
    <row r="8" spans="1:11" ht="20.05" customHeight="1" x14ac:dyDescent="0.25"/>
    <row r="9" spans="1:11" ht="20.05" customHeight="1" x14ac:dyDescent="0.25"/>
    <row r="10" spans="1:11" ht="20.05" customHeight="1" x14ac:dyDescent="0.25"/>
    <row r="11" spans="1:11" ht="20.05" customHeight="1" thickBot="1" x14ac:dyDescent="0.3"/>
    <row r="12" spans="1:11" ht="20.05" customHeight="1" thickBot="1" x14ac:dyDescent="0.4">
      <c r="B12" s="4" t="s">
        <v>1</v>
      </c>
      <c r="C12" s="5"/>
      <c r="D12" s="6">
        <f>Monthly_Income13164134713[[#Totals],[Per Month]]-Monthly_Expenses11142112511[[#Totals],[Amount]]-Semester_Expenses12153123612[[#Totals],[Per month]]</f>
        <v>0</v>
      </c>
    </row>
    <row r="13" spans="1:11" ht="20.05" customHeight="1" thickBot="1" x14ac:dyDescent="0.4">
      <c r="B13" s="4" t="s">
        <v>2</v>
      </c>
      <c r="C13" s="5"/>
      <c r="D13" s="6">
        <f>D12*D32</f>
        <v>0</v>
      </c>
    </row>
    <row r="14" spans="1:11" ht="20.05" customHeight="1" x14ac:dyDescent="0.35">
      <c r="B14" s="7"/>
      <c r="D14" s="8"/>
    </row>
    <row r="15" spans="1:11" ht="20.05" customHeight="1" thickBot="1" x14ac:dyDescent="0.3">
      <c r="C15" s="9"/>
    </row>
    <row r="16" spans="1:11" ht="20.05" customHeight="1" x14ac:dyDescent="0.25">
      <c r="A16" s="1"/>
      <c r="B16" s="10"/>
      <c r="C16" s="11"/>
      <c r="D16" s="11"/>
      <c r="E16" s="11"/>
      <c r="F16" s="11"/>
      <c r="G16" s="11"/>
      <c r="H16" s="11"/>
      <c r="I16" s="75"/>
      <c r="J16" s="75"/>
      <c r="K16" s="76"/>
    </row>
    <row r="17" spans="1:14" ht="20.05" customHeight="1" x14ac:dyDescent="0.25">
      <c r="B17" s="12"/>
      <c r="K17" s="13"/>
    </row>
    <row r="18" spans="1:14" ht="20.05" customHeight="1" x14ac:dyDescent="0.25">
      <c r="B18" s="12"/>
      <c r="K18" s="13"/>
    </row>
    <row r="19" spans="1:14" ht="20.05" customHeight="1" x14ac:dyDescent="0.25">
      <c r="B19" s="12"/>
      <c r="K19" s="13"/>
    </row>
    <row r="20" spans="1:14" ht="20.05" customHeight="1" x14ac:dyDescent="0.25">
      <c r="B20" s="12"/>
      <c r="K20" s="13"/>
    </row>
    <row r="21" spans="1:14" ht="20.05" customHeight="1" x14ac:dyDescent="0.25">
      <c r="B21" s="12"/>
      <c r="K21" s="13"/>
    </row>
    <row r="22" spans="1:14" ht="20.05" customHeight="1" x14ac:dyDescent="0.25">
      <c r="B22" s="12"/>
      <c r="K22" s="13"/>
      <c r="N22" s="9"/>
    </row>
    <row r="23" spans="1:14" ht="20.05" customHeight="1" x14ac:dyDescent="0.25">
      <c r="B23" s="12"/>
      <c r="K23" s="13"/>
    </row>
    <row r="24" spans="1:14" ht="20.05" customHeight="1" x14ac:dyDescent="0.25">
      <c r="B24" s="12"/>
      <c r="K24" s="13"/>
    </row>
    <row r="25" spans="1:14" ht="20.05" customHeight="1" x14ac:dyDescent="0.25">
      <c r="B25" s="12"/>
      <c r="K25" s="13"/>
    </row>
    <row r="26" spans="1:14" ht="20.05" customHeight="1" x14ac:dyDescent="0.25">
      <c r="A26" s="1"/>
      <c r="B26" s="12"/>
      <c r="K26" s="13"/>
    </row>
    <row r="27" spans="1:14" ht="20.05" customHeight="1" x14ac:dyDescent="0.25">
      <c r="A27" s="1"/>
      <c r="B27" s="12"/>
      <c r="K27" s="13"/>
    </row>
    <row r="28" spans="1:14" ht="20.05" customHeight="1" x14ac:dyDescent="0.25">
      <c r="A28" s="1"/>
      <c r="B28" s="12"/>
      <c r="K28" s="13"/>
    </row>
    <row r="29" spans="1:14" ht="20.05" customHeight="1" thickBot="1" x14ac:dyDescent="0.3">
      <c r="A29" s="1"/>
      <c r="B29" s="14"/>
      <c r="C29" s="15"/>
      <c r="D29" s="15"/>
      <c r="E29" s="15"/>
      <c r="F29" s="15"/>
      <c r="G29" s="15"/>
      <c r="H29" s="15"/>
      <c r="I29" s="15"/>
      <c r="J29" s="15"/>
      <c r="K29" s="16"/>
    </row>
    <row r="30" spans="1:14" ht="20.05" customHeight="1" x14ac:dyDescent="0.25">
      <c r="A30" s="1"/>
    </row>
    <row r="31" spans="1:14" ht="29.05" customHeight="1" x14ac:dyDescent="0.25">
      <c r="A31" s="17"/>
      <c r="B31" s="77" t="s">
        <v>3</v>
      </c>
      <c r="C31" s="77"/>
      <c r="D31" s="77"/>
      <c r="F31" s="78" t="s">
        <v>4</v>
      </c>
      <c r="G31" s="78"/>
      <c r="I31" s="79" t="s">
        <v>5</v>
      </c>
      <c r="J31" s="79"/>
      <c r="K31" s="79"/>
    </row>
    <row r="32" spans="1:14" ht="20.05" customHeight="1" x14ac:dyDescent="0.25">
      <c r="B32" s="80" t="s">
        <v>6</v>
      </c>
      <c r="C32" s="80"/>
      <c r="D32" s="18">
        <v>4</v>
      </c>
      <c r="F32" s="28"/>
      <c r="G32" s="28"/>
      <c r="I32" s="81" t="s">
        <v>6</v>
      </c>
      <c r="J32" s="81"/>
      <c r="K32" s="33">
        <v>4</v>
      </c>
    </row>
    <row r="33" spans="1:11" ht="20.05" customHeight="1" x14ac:dyDescent="0.25">
      <c r="A33" s="19"/>
      <c r="E33" s="20"/>
      <c r="H33" s="21"/>
      <c r="I33" s="22"/>
      <c r="J33" s="22"/>
      <c r="K33" s="22"/>
    </row>
    <row r="34" spans="1:11" ht="20.05" customHeight="1" x14ac:dyDescent="0.25">
      <c r="A34" s="19"/>
      <c r="B34" s="23" t="s">
        <v>7</v>
      </c>
      <c r="C34" s="24" t="s">
        <v>8</v>
      </c>
      <c r="D34" s="24" t="s">
        <v>9</v>
      </c>
      <c r="E34" s="20"/>
      <c r="F34" s="29" t="s">
        <v>7</v>
      </c>
      <c r="G34" s="29" t="s">
        <v>8</v>
      </c>
      <c r="H34" s="22"/>
      <c r="I34" s="32" t="s">
        <v>7</v>
      </c>
      <c r="J34" s="32" t="s">
        <v>8</v>
      </c>
      <c r="K34" s="32" t="s">
        <v>10</v>
      </c>
    </row>
    <row r="35" spans="1:11" ht="20.05" customHeight="1" x14ac:dyDescent="0.25">
      <c r="A35" s="19"/>
      <c r="B35" s="20" t="s">
        <v>11</v>
      </c>
      <c r="C35" s="42">
        <f>Monthly_Income13164134713[[#This Row],[Per Month]]*D32</f>
        <v>0</v>
      </c>
      <c r="D35" s="25"/>
      <c r="E35" s="20"/>
      <c r="F35" s="20" t="s">
        <v>12</v>
      </c>
      <c r="G35" s="25"/>
      <c r="H35" s="20"/>
      <c r="I35" s="20" t="s">
        <v>13</v>
      </c>
      <c r="J35" s="26"/>
      <c r="K35" s="42">
        <f>Semester_Expenses12153123612[[#This Row],[Amount]]/Months_in_semester</f>
        <v>0</v>
      </c>
    </row>
    <row r="36" spans="1:11" ht="20.05" customHeight="1" x14ac:dyDescent="0.25">
      <c r="A36" s="19"/>
      <c r="B36" s="20" t="s">
        <v>14</v>
      </c>
      <c r="C36" s="25"/>
      <c r="D36" s="42">
        <f>Monthly_Income13164134713[[#This Row],[Amount]]/$D$32</f>
        <v>0</v>
      </c>
      <c r="E36" s="20"/>
      <c r="F36" s="20" t="s">
        <v>15</v>
      </c>
      <c r="G36" s="25"/>
      <c r="H36" s="20"/>
      <c r="I36" s="20" t="s">
        <v>16</v>
      </c>
      <c r="J36" s="26"/>
      <c r="K36" s="42">
        <f>Semester_Expenses12153123612[[#This Row],[Amount]]/Months_in_semester</f>
        <v>0</v>
      </c>
    </row>
    <row r="37" spans="1:11" ht="20.05" customHeight="1" x14ac:dyDescent="0.25">
      <c r="A37" s="19"/>
      <c r="B37" s="20" t="s">
        <v>17</v>
      </c>
      <c r="C37" s="25"/>
      <c r="D37" s="42">
        <f>Monthly_Income13164134713[[#This Row],[Amount]]/$D$32</f>
        <v>0</v>
      </c>
      <c r="E37" s="20"/>
      <c r="F37" s="20" t="s">
        <v>18</v>
      </c>
      <c r="G37" s="25"/>
      <c r="H37" s="20"/>
      <c r="I37" s="20" t="s">
        <v>19</v>
      </c>
      <c r="J37" s="26"/>
      <c r="K37" s="42">
        <f>Semester_Expenses12153123612[[#This Row],[Amount]]/Months_in_semester</f>
        <v>0</v>
      </c>
    </row>
    <row r="38" spans="1:11" ht="20.05" customHeight="1" x14ac:dyDescent="0.25">
      <c r="B38" s="20" t="s">
        <v>20</v>
      </c>
      <c r="C38" s="25"/>
      <c r="D38" s="42">
        <f>Monthly_Income13164134713[[#This Row],[Amount]]/$D$32</f>
        <v>0</v>
      </c>
      <c r="E38" s="22"/>
      <c r="F38" s="20" t="s">
        <v>21</v>
      </c>
      <c r="G38" s="25"/>
      <c r="H38" s="20"/>
      <c r="I38" s="20" t="s">
        <v>22</v>
      </c>
      <c r="J38" s="26"/>
      <c r="K38" s="42">
        <f>Semester_Expenses12153123612[[#This Row],[Amount]]/Months_in_semester</f>
        <v>0</v>
      </c>
    </row>
    <row r="39" spans="1:11" ht="20.05" customHeight="1" x14ac:dyDescent="0.25">
      <c r="B39" s="20" t="s">
        <v>23</v>
      </c>
      <c r="C39" s="25"/>
      <c r="D39" s="42">
        <f>Monthly_Income13164134713[[#This Row],[Amount]]/$D$32</f>
        <v>0</v>
      </c>
      <c r="E39" s="22"/>
      <c r="F39" s="20" t="s">
        <v>24</v>
      </c>
      <c r="G39" s="25"/>
      <c r="H39" s="20"/>
      <c r="I39" s="20" t="s">
        <v>25</v>
      </c>
      <c r="J39" s="26"/>
      <c r="K39" s="42">
        <f>Semester_Expenses12153123612[[#This Row],[Amount]]/Months_in_semester</f>
        <v>0</v>
      </c>
    </row>
    <row r="40" spans="1:11" ht="20.05" customHeight="1" x14ac:dyDescent="0.25">
      <c r="B40" s="20" t="s">
        <v>26</v>
      </c>
      <c r="C40" s="25"/>
      <c r="D40" s="42">
        <f>Monthly_Income13164134713[[#This Row],[Amount]]/$D$32</f>
        <v>0</v>
      </c>
      <c r="E40" s="22"/>
      <c r="F40" s="20" t="s">
        <v>27</v>
      </c>
      <c r="G40" s="25"/>
      <c r="H40" s="22"/>
      <c r="I40" s="38" t="s">
        <v>28</v>
      </c>
      <c r="J40" s="40">
        <f>SUBTOTAL(109,Semester_Expenses12153123612[Amount])</f>
        <v>0</v>
      </c>
      <c r="K40" s="41">
        <f>SUM(K35:K39)</f>
        <v>0</v>
      </c>
    </row>
    <row r="41" spans="1:11" ht="20.05" customHeight="1" x14ac:dyDescent="0.25">
      <c r="B41" s="20" t="s">
        <v>29</v>
      </c>
      <c r="C41" s="25"/>
      <c r="D41" s="42">
        <f>Monthly_Income13164134713[[#This Row],[Amount]]/$D$32</f>
        <v>0</v>
      </c>
      <c r="E41" s="22"/>
      <c r="F41" s="20" t="s">
        <v>30</v>
      </c>
      <c r="G41" s="25"/>
      <c r="H41" s="22"/>
      <c r="I41" s="22"/>
      <c r="J41" s="22"/>
      <c r="K41" s="22"/>
    </row>
    <row r="42" spans="1:11" ht="20.05" customHeight="1" x14ac:dyDescent="0.25">
      <c r="B42" s="38" t="s">
        <v>28</v>
      </c>
      <c r="C42" s="39">
        <f>SUBTOTAL(109,Monthly_Income13164134713[Amount])</f>
        <v>0</v>
      </c>
      <c r="D42" s="39">
        <f>SUBTOTAL(109,Monthly_Income13164134713[Per Month])</f>
        <v>0</v>
      </c>
      <c r="E42" s="22"/>
      <c r="F42" s="20" t="s">
        <v>31</v>
      </c>
      <c r="G42" s="25"/>
      <c r="H42" s="22"/>
      <c r="I42" s="22"/>
      <c r="J42" s="22"/>
      <c r="K42" s="22"/>
    </row>
    <row r="43" spans="1:11" ht="20.05" customHeight="1" x14ac:dyDescent="0.25">
      <c r="B43" s="22"/>
      <c r="C43" s="22"/>
      <c r="D43" s="22"/>
      <c r="E43" s="22"/>
      <c r="F43" s="20" t="s">
        <v>32</v>
      </c>
      <c r="G43" s="25"/>
      <c r="H43" s="22"/>
      <c r="I43" s="22"/>
      <c r="J43" s="22"/>
      <c r="K43" s="22"/>
    </row>
    <row r="44" spans="1:11" ht="20.05" customHeight="1" x14ac:dyDescent="0.25">
      <c r="B44" s="22"/>
      <c r="C44" s="22"/>
      <c r="D44" s="22"/>
      <c r="E44" s="22"/>
      <c r="F44" s="20" t="s">
        <v>33</v>
      </c>
      <c r="G44" s="25"/>
      <c r="H44" s="22"/>
      <c r="I44" s="22"/>
      <c r="J44" s="22"/>
      <c r="K44" s="22"/>
    </row>
    <row r="45" spans="1:11" ht="20.05" customHeight="1" x14ac:dyDescent="0.25">
      <c r="B45" s="22"/>
      <c r="C45" s="22"/>
      <c r="D45" s="22"/>
      <c r="E45" s="22"/>
      <c r="F45" s="20" t="s">
        <v>34</v>
      </c>
      <c r="G45" s="25"/>
      <c r="H45" s="22"/>
    </row>
    <row r="46" spans="1:11" ht="19.55" customHeight="1" x14ac:dyDescent="0.25">
      <c r="B46" s="22"/>
      <c r="C46" s="22"/>
      <c r="D46" s="22"/>
      <c r="F46" s="20" t="s">
        <v>35</v>
      </c>
      <c r="G46" s="25"/>
    </row>
    <row r="47" spans="1:11" ht="21.1" customHeight="1" x14ac:dyDescent="0.25">
      <c r="B47" s="22"/>
      <c r="C47" s="22"/>
      <c r="D47" s="22"/>
      <c r="F47" s="20" t="s">
        <v>36</v>
      </c>
      <c r="G47" s="25"/>
    </row>
    <row r="48" spans="1:11" ht="18.7" customHeight="1" x14ac:dyDescent="0.25">
      <c r="B48" s="22"/>
      <c r="C48" s="22"/>
      <c r="D48" s="22"/>
      <c r="F48" s="20" t="s">
        <v>37</v>
      </c>
      <c r="G48" s="25"/>
    </row>
    <row r="49" spans="2:11" ht="22.6" customHeight="1" x14ac:dyDescent="0.25">
      <c r="B49" s="22"/>
      <c r="C49" s="22"/>
      <c r="D49" s="22"/>
      <c r="F49" s="38" t="s">
        <v>28</v>
      </c>
      <c r="G49" s="39">
        <f>SUBTOTAL(109,Monthly_Expenses11142112511[Amount])</f>
        <v>0</v>
      </c>
    </row>
    <row r="50" spans="2:11" ht="21.75" customHeight="1" x14ac:dyDescent="0.25">
      <c r="B50" s="22"/>
      <c r="C50" s="22"/>
      <c r="D50" s="22"/>
    </row>
    <row r="51" spans="2:11" x14ac:dyDescent="0.25">
      <c r="B51" s="22"/>
      <c r="C51" s="22"/>
      <c r="D51" s="22"/>
      <c r="F51" s="62"/>
      <c r="G51" s="62"/>
    </row>
    <row r="52" spans="2:11" x14ac:dyDescent="0.25">
      <c r="C52" s="62"/>
      <c r="D52" s="62"/>
      <c r="E52" s="62"/>
      <c r="F52" s="62"/>
      <c r="G52" s="62"/>
      <c r="H52" s="62"/>
      <c r="I52" s="62"/>
      <c r="J52" s="62"/>
      <c r="K52" s="62"/>
    </row>
    <row r="53" spans="2:11" x14ac:dyDescent="0.25">
      <c r="B53" s="68" t="s">
        <v>38</v>
      </c>
      <c r="C53" s="70"/>
      <c r="D53" s="71" t="s">
        <v>39</v>
      </c>
      <c r="E53" s="71"/>
      <c r="F53" s="64"/>
      <c r="G53" s="62"/>
      <c r="H53" s="62"/>
      <c r="I53" s="62"/>
      <c r="J53" s="62"/>
      <c r="K53" s="62"/>
    </row>
    <row r="54" spans="2:11" x14ac:dyDescent="0.25">
      <c r="B54" s="63"/>
      <c r="C54" s="62"/>
      <c r="D54" s="62"/>
      <c r="E54" s="62"/>
      <c r="F54" s="62"/>
      <c r="G54" s="62"/>
      <c r="H54" s="62"/>
      <c r="I54" s="62"/>
      <c r="J54" s="62"/>
      <c r="K54" s="62"/>
    </row>
    <row r="55" spans="2:11" x14ac:dyDescent="0.25">
      <c r="B55" s="68" t="s">
        <v>40</v>
      </c>
      <c r="C55" s="64"/>
      <c r="D55" s="62"/>
      <c r="E55" s="62"/>
      <c r="F55" s="62"/>
      <c r="G55" s="62"/>
      <c r="H55" s="62"/>
      <c r="I55" s="62"/>
      <c r="J55" s="62"/>
      <c r="K55" s="62"/>
    </row>
    <row r="56" spans="2:11" ht="7" customHeight="1" x14ac:dyDescent="0.25">
      <c r="B56" s="62"/>
      <c r="C56" s="62"/>
      <c r="D56" s="62"/>
      <c r="E56" s="62"/>
      <c r="F56" s="62"/>
      <c r="G56" s="62"/>
      <c r="H56" s="62"/>
      <c r="I56" s="62"/>
      <c r="J56" s="62"/>
      <c r="K56" s="62"/>
    </row>
    <row r="57" spans="2:11" ht="30.1" customHeight="1" x14ac:dyDescent="0.25">
      <c r="B57" s="34" t="s">
        <v>41</v>
      </c>
      <c r="C57" s="35"/>
      <c r="D57" s="35"/>
      <c r="E57" s="35"/>
      <c r="F57" s="35"/>
      <c r="G57" s="35"/>
      <c r="H57" s="35"/>
      <c r="I57" s="35"/>
      <c r="J57" s="35"/>
      <c r="K57" s="35"/>
    </row>
    <row r="58" spans="2:11" s="27" customFormat="1" ht="21.1" customHeight="1" x14ac:dyDescent="0.25">
      <c r="B58" s="72"/>
      <c r="C58" s="72"/>
      <c r="D58" s="72"/>
      <c r="E58" s="72"/>
      <c r="F58" s="72"/>
      <c r="G58" s="72"/>
      <c r="H58" s="72"/>
      <c r="I58" s="72"/>
      <c r="J58" s="72"/>
      <c r="K58" s="72"/>
    </row>
    <row r="59" spans="2:11" s="27" customFormat="1" ht="16.3" x14ac:dyDescent="0.25">
      <c r="B59" s="72"/>
      <c r="C59" s="72"/>
      <c r="D59" s="72"/>
      <c r="E59" s="72"/>
      <c r="F59" s="72"/>
      <c r="G59" s="72"/>
      <c r="H59" s="72"/>
      <c r="I59" s="72"/>
      <c r="J59" s="72"/>
      <c r="K59" s="72"/>
    </row>
    <row r="60" spans="2:11" s="27" customFormat="1" ht="16.3" x14ac:dyDescent="0.25">
      <c r="B60" s="72"/>
      <c r="C60" s="72"/>
      <c r="D60" s="72"/>
      <c r="E60" s="72"/>
      <c r="F60" s="72"/>
      <c r="G60" s="72"/>
      <c r="H60" s="72"/>
      <c r="I60" s="72"/>
      <c r="J60" s="72"/>
      <c r="K60" s="72"/>
    </row>
    <row r="61" spans="2:11" s="27" customFormat="1" ht="16.3" x14ac:dyDescent="0.25">
      <c r="B61" s="72"/>
      <c r="C61" s="72"/>
      <c r="D61" s="72"/>
      <c r="E61" s="72"/>
      <c r="F61" s="72"/>
      <c r="G61" s="72"/>
      <c r="H61" s="72"/>
      <c r="I61" s="72"/>
      <c r="J61" s="72"/>
      <c r="K61" s="72"/>
    </row>
    <row r="62" spans="2:11" s="27" customFormat="1" ht="16.3" x14ac:dyDescent="0.25">
      <c r="B62" s="72"/>
      <c r="C62" s="72"/>
      <c r="D62" s="72"/>
      <c r="E62" s="72"/>
      <c r="F62" s="72"/>
      <c r="G62" s="72"/>
      <c r="H62" s="72"/>
      <c r="I62" s="72"/>
      <c r="J62" s="72"/>
      <c r="K62" s="72"/>
    </row>
    <row r="63" spans="2:11" s="27" customFormat="1" ht="16.3" x14ac:dyDescent="0.25">
      <c r="B63" s="72"/>
      <c r="C63" s="72"/>
      <c r="D63" s="72"/>
      <c r="E63" s="72"/>
      <c r="F63" s="72"/>
      <c r="G63" s="72"/>
      <c r="H63" s="72"/>
      <c r="I63" s="72"/>
      <c r="J63" s="72"/>
      <c r="K63" s="72"/>
    </row>
    <row r="64" spans="2:11" s="27" customFormat="1" ht="16.3" x14ac:dyDescent="0.25">
      <c r="B64" s="72"/>
      <c r="C64" s="72"/>
      <c r="D64" s="72"/>
      <c r="E64" s="72"/>
      <c r="F64" s="72"/>
      <c r="G64" s="72"/>
      <c r="H64" s="72"/>
      <c r="I64" s="72"/>
      <c r="J64" s="72"/>
      <c r="K64" s="72"/>
    </row>
    <row r="65" spans="2:11" s="27" customFormat="1" ht="16.3" x14ac:dyDescent="0.25">
      <c r="B65" s="72"/>
      <c r="C65" s="72"/>
      <c r="D65" s="72"/>
      <c r="E65" s="72"/>
      <c r="F65" s="72"/>
      <c r="G65" s="72"/>
      <c r="H65" s="72"/>
      <c r="I65" s="72"/>
      <c r="J65" s="72"/>
      <c r="K65" s="72"/>
    </row>
    <row r="66" spans="2:11" s="27" customFormat="1" ht="16.3" x14ac:dyDescent="0.25">
      <c r="B66" s="72"/>
      <c r="C66" s="72"/>
      <c r="D66" s="72"/>
      <c r="E66" s="72"/>
      <c r="F66" s="72"/>
      <c r="G66" s="72"/>
      <c r="H66" s="72"/>
      <c r="I66" s="72"/>
      <c r="J66" s="72"/>
      <c r="K66" s="72"/>
    </row>
    <row r="67" spans="2:11" s="27" customFormat="1" ht="16.3" x14ac:dyDescent="0.25">
      <c r="B67" s="72"/>
      <c r="C67" s="72"/>
      <c r="D67" s="72"/>
      <c r="E67" s="72"/>
      <c r="F67" s="72"/>
      <c r="G67" s="72"/>
      <c r="H67" s="72"/>
      <c r="I67" s="72"/>
      <c r="J67" s="72"/>
      <c r="K67" s="72"/>
    </row>
    <row r="68" spans="2:11" s="27" customFormat="1" ht="16.3" x14ac:dyDescent="0.25">
      <c r="B68" s="44"/>
      <c r="C68" s="44"/>
      <c r="D68" s="44"/>
      <c r="E68" s="44"/>
      <c r="H68" s="44"/>
      <c r="I68" s="44"/>
      <c r="J68" s="44"/>
      <c r="K68" s="44"/>
    </row>
    <row r="69" spans="2:11" s="27" customFormat="1" ht="16.3" x14ac:dyDescent="0.25">
      <c r="B69" s="44"/>
      <c r="C69" s="44"/>
      <c r="D69" s="44"/>
      <c r="E69" s="44"/>
      <c r="H69" s="44"/>
    </row>
    <row r="70" spans="2:11" s="27" customFormat="1" ht="16.3" x14ac:dyDescent="0.25"/>
    <row r="71" spans="2:11" s="27" customFormat="1" ht="16.3" x14ac:dyDescent="0.25"/>
    <row r="72" spans="2:11" s="27" customFormat="1" ht="16.3" x14ac:dyDescent="0.25"/>
    <row r="73" spans="2:11" s="27" customFormat="1" ht="16.3" x14ac:dyDescent="0.25"/>
    <row r="74" spans="2:11" s="27" customFormat="1" ht="16.3" x14ac:dyDescent="0.25"/>
    <row r="75" spans="2:11" s="27" customFormat="1" ht="16.3" x14ac:dyDescent="0.25"/>
    <row r="76" spans="2:11" s="27" customFormat="1" ht="16.3" x14ac:dyDescent="0.25">
      <c r="F76" s="2"/>
      <c r="G76" s="2"/>
    </row>
    <row r="77" spans="2:11" s="27" customFormat="1" ht="16.3" x14ac:dyDescent="0.25">
      <c r="F77" s="2"/>
      <c r="G77" s="2"/>
      <c r="I77" s="2"/>
      <c r="J77" s="2"/>
      <c r="K77" s="2"/>
    </row>
  </sheetData>
  <sheetProtection algorithmName="SHA-512" hashValue="fvnF1y1VSD8i0LIsJopYFx+G5XPzM/5vka5LnzVnUsYyQppyRddPu1cDvZlWzMQIn2IG3rLtwRh3aSsHs1MYkA==" saltValue="B41QUku0jaPDVcQSEQgioA==" spinCount="100000" sheet="1" objects="1" scenarios="1"/>
  <mergeCells count="9">
    <mergeCell ref="D53:E53"/>
    <mergeCell ref="B58:K67"/>
    <mergeCell ref="B3:K3"/>
    <mergeCell ref="I16:K16"/>
    <mergeCell ref="B31:D31"/>
    <mergeCell ref="F31:G31"/>
    <mergeCell ref="I31:K31"/>
    <mergeCell ref="B32:C32"/>
    <mergeCell ref="I32:J32"/>
  </mergeCells>
  <conditionalFormatting sqref="D12:D13">
    <cfRule type="cellIs" dxfId="51" priority="1" operator="lessThan">
      <formula>0</formula>
    </cfRule>
  </conditionalFormatting>
  <dataValidations count="4">
    <dataValidation allowBlank="1" showInputMessage="1" showErrorMessage="1" prompt="Chart in cell B4 is updated automatically. Values are based on data from the tables in cells B28, E28 &amp; H29. Next tip in cell A11" sqref="A5" xr:uid="{516802FC-9450-46E7-9BAC-485522B7E31E}"/>
    <dataValidation allowBlank="1" showInputMessage="1" showErrorMessage="1" prompt="Create college budget in this worksheet. Next tip is in cell A4." sqref="A1:A2" xr:uid="{F77F4F00-7699-4B75-8863-DB3156424BC0}"/>
    <dataValidation allowBlank="1" showInputMessage="1" showErrorMessage="1" prompt="Chart in cells B11, E11 &amp; H11 are updated automatically. Values are based on data from the tables in cells B28, E28 &amp; H29._x000a_Next tip is in cell A26." sqref="A16" xr:uid="{72001049-C246-48D6-A9C5-545C2D081B32}"/>
    <dataValidation allowBlank="1" showInputMessage="1" showErrorMessage="1" prompt="Type all your income and expenses in tables on this sheet. Type how long (in months) your semester is in cell J27." sqref="A31" xr:uid="{78C370B5-79C8-4511-817E-F8869F91211A}"/>
  </dataValidations>
  <pageMargins left="0.25" right="0.25" top="0.75" bottom="0.75" header="0.3" footer="0.3"/>
  <pageSetup scale="49" orientation="portrait" r:id="rId1"/>
  <drawing r:id="rId2"/>
  <legacyDrawing r:id="rId3"/>
  <tableParts count="3">
    <tablePart r:id="rId4"/>
    <tablePart r:id="rId5"/>
    <tablePart r:id="rId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444FC-5DEB-4DCA-A5BF-0F22CF379E43}">
  <sheetPr>
    <pageSetUpPr fitToPage="1"/>
  </sheetPr>
  <dimension ref="A1:N77"/>
  <sheetViews>
    <sheetView showGridLines="0" topLeftCell="A11" zoomScale="120" zoomScaleNormal="120" workbookViewId="0">
      <selection activeCell="M51" sqref="M51"/>
    </sheetView>
  </sheetViews>
  <sheetFormatPr defaultColWidth="10" defaultRowHeight="14.3" x14ac:dyDescent="0.25"/>
  <cols>
    <col min="1" max="1" width="4.25" style="2" customWidth="1"/>
    <col min="2" max="2" width="29.375" style="2" customWidth="1"/>
    <col min="3" max="3" width="18" style="2" customWidth="1"/>
    <col min="4" max="4" width="15.25" style="2" customWidth="1"/>
    <col min="5" max="5" width="4.25" style="2" customWidth="1"/>
    <col min="6" max="6" width="29.375" style="2" customWidth="1"/>
    <col min="7" max="7" width="18" style="2" customWidth="1"/>
    <col min="8" max="8" width="4.25" style="2" customWidth="1"/>
    <col min="9" max="9" width="29.375" style="2" customWidth="1"/>
    <col min="10" max="10" width="18" style="2" customWidth="1"/>
    <col min="11" max="11" width="12.25" style="2" customWidth="1"/>
    <col min="12" max="12" width="4.25" style="2" customWidth="1"/>
    <col min="13" max="16384" width="10" style="2"/>
  </cols>
  <sheetData>
    <row r="1" spans="1:11" ht="54.7" customHeight="1" x14ac:dyDescent="0.25">
      <c r="A1" s="1"/>
      <c r="B1" s="30"/>
      <c r="C1" s="30"/>
      <c r="D1" s="30"/>
      <c r="E1" s="30"/>
      <c r="F1" s="30"/>
      <c r="G1" s="30"/>
      <c r="H1" s="30"/>
      <c r="I1" s="31"/>
      <c r="J1" s="30"/>
      <c r="K1" s="30"/>
    </row>
    <row r="2" spans="1:11" x14ac:dyDescent="0.25">
      <c r="A2" s="1"/>
      <c r="B2" s="36"/>
      <c r="C2" s="36"/>
      <c r="D2" s="36"/>
      <c r="E2" s="36"/>
      <c r="F2" s="36"/>
      <c r="G2" s="36"/>
      <c r="H2" s="36"/>
      <c r="I2" s="36"/>
      <c r="J2" s="36"/>
      <c r="K2" s="36"/>
    </row>
    <row r="3" spans="1:11" ht="109.55" customHeight="1" x14ac:dyDescent="1.65">
      <c r="B3" s="73" t="s">
        <v>0</v>
      </c>
      <c r="C3" s="74"/>
      <c r="D3" s="74"/>
      <c r="E3" s="74"/>
      <c r="F3" s="74"/>
      <c r="G3" s="74"/>
      <c r="H3" s="74"/>
      <c r="I3" s="74"/>
      <c r="J3" s="74"/>
      <c r="K3" s="74"/>
    </row>
    <row r="4" spans="1:11" ht="11.05" customHeight="1" x14ac:dyDescent="0.25">
      <c r="A4" s="3"/>
      <c r="B4" s="37"/>
      <c r="C4" s="37"/>
      <c r="D4" s="37"/>
      <c r="E4" s="37"/>
      <c r="F4" s="37"/>
      <c r="G4" s="37"/>
      <c r="H4" s="37"/>
      <c r="I4" s="37"/>
      <c r="J4" s="37"/>
      <c r="K4" s="37"/>
    </row>
    <row r="5" spans="1:11" ht="20.05" customHeight="1" x14ac:dyDescent="0.25">
      <c r="A5" s="1"/>
    </row>
    <row r="6" spans="1:11" ht="20.05" customHeight="1" x14ac:dyDescent="0.25"/>
    <row r="7" spans="1:11" ht="20.05" customHeight="1" x14ac:dyDescent="0.25"/>
    <row r="8" spans="1:11" ht="20.05" customHeight="1" x14ac:dyDescent="0.25"/>
    <row r="9" spans="1:11" ht="20.05" customHeight="1" x14ac:dyDescent="0.25"/>
    <row r="10" spans="1:11" ht="20.05" customHeight="1" x14ac:dyDescent="0.25"/>
    <row r="11" spans="1:11" ht="20.05" customHeight="1" thickBot="1" x14ac:dyDescent="0.3"/>
    <row r="12" spans="1:11" ht="20.05" customHeight="1" thickBot="1" x14ac:dyDescent="0.4">
      <c r="B12" s="4" t="s">
        <v>1</v>
      </c>
      <c r="C12" s="5"/>
      <c r="D12" s="6">
        <f>Monthly_Income1316413471319[[#Totals],[Per Month]]-Monthly_Expenses1114211251117[[#Totals],[Amount]]-Semester_Expenses1215312361218[[#Totals],[Per month]]</f>
        <v>0</v>
      </c>
    </row>
    <row r="13" spans="1:11" ht="20.05" customHeight="1" thickBot="1" x14ac:dyDescent="0.4">
      <c r="B13" s="4" t="s">
        <v>2</v>
      </c>
      <c r="C13" s="5"/>
      <c r="D13" s="6">
        <f>D12*D32</f>
        <v>0</v>
      </c>
    </row>
    <row r="14" spans="1:11" ht="20.05" customHeight="1" x14ac:dyDescent="0.35">
      <c r="B14" s="7"/>
      <c r="D14" s="8"/>
    </row>
    <row r="15" spans="1:11" ht="20.05" customHeight="1" thickBot="1" x14ac:dyDescent="0.3">
      <c r="C15" s="9"/>
    </row>
    <row r="16" spans="1:11" ht="20.05" customHeight="1" x14ac:dyDescent="0.25">
      <c r="A16" s="1"/>
      <c r="B16" s="10"/>
      <c r="C16" s="11"/>
      <c r="D16" s="11"/>
      <c r="E16" s="11"/>
      <c r="F16" s="11"/>
      <c r="G16" s="11"/>
      <c r="H16" s="11"/>
      <c r="I16" s="75"/>
      <c r="J16" s="75"/>
      <c r="K16" s="76"/>
    </row>
    <row r="17" spans="1:14" ht="20.05" customHeight="1" x14ac:dyDescent="0.25">
      <c r="B17" s="12"/>
      <c r="K17" s="13"/>
    </row>
    <row r="18" spans="1:14" ht="20.05" customHeight="1" x14ac:dyDescent="0.25">
      <c r="B18" s="12"/>
      <c r="K18" s="13"/>
    </row>
    <row r="19" spans="1:14" ht="20.05" customHeight="1" x14ac:dyDescent="0.25">
      <c r="B19" s="12"/>
      <c r="K19" s="13"/>
    </row>
    <row r="20" spans="1:14" ht="20.05" customHeight="1" x14ac:dyDescent="0.25">
      <c r="B20" s="12"/>
      <c r="K20" s="13"/>
    </row>
    <row r="21" spans="1:14" ht="20.05" customHeight="1" x14ac:dyDescent="0.25">
      <c r="B21" s="12"/>
      <c r="K21" s="13"/>
    </row>
    <row r="22" spans="1:14" ht="20.05" customHeight="1" x14ac:dyDescent="0.25">
      <c r="B22" s="12"/>
      <c r="K22" s="13"/>
      <c r="N22" s="9"/>
    </row>
    <row r="23" spans="1:14" ht="20.05" customHeight="1" x14ac:dyDescent="0.25">
      <c r="B23" s="12"/>
      <c r="K23" s="13"/>
    </row>
    <row r="24" spans="1:14" ht="20.05" customHeight="1" x14ac:dyDescent="0.25">
      <c r="B24" s="12"/>
      <c r="K24" s="13"/>
    </row>
    <row r="25" spans="1:14" ht="20.05" customHeight="1" x14ac:dyDescent="0.25">
      <c r="B25" s="12"/>
      <c r="K25" s="13"/>
    </row>
    <row r="26" spans="1:14" ht="20.05" customHeight="1" x14ac:dyDescent="0.25">
      <c r="A26" s="1"/>
      <c r="B26" s="12"/>
      <c r="K26" s="13"/>
    </row>
    <row r="27" spans="1:14" ht="20.05" customHeight="1" x14ac:dyDescent="0.25">
      <c r="A27" s="1"/>
      <c r="B27" s="12"/>
      <c r="K27" s="13"/>
    </row>
    <row r="28" spans="1:14" ht="20.05" customHeight="1" x14ac:dyDescent="0.25">
      <c r="A28" s="1"/>
      <c r="B28" s="12"/>
      <c r="K28" s="13"/>
    </row>
    <row r="29" spans="1:14" ht="20.05" customHeight="1" thickBot="1" x14ac:dyDescent="0.3">
      <c r="A29" s="1"/>
      <c r="B29" s="14"/>
      <c r="C29" s="15"/>
      <c r="D29" s="15"/>
      <c r="E29" s="15"/>
      <c r="F29" s="15"/>
      <c r="G29" s="15"/>
      <c r="H29" s="15"/>
      <c r="I29" s="15"/>
      <c r="J29" s="15"/>
      <c r="K29" s="16"/>
    </row>
    <row r="30" spans="1:14" ht="20.05" customHeight="1" x14ac:dyDescent="0.25">
      <c r="A30" s="1"/>
    </row>
    <row r="31" spans="1:14" ht="29.05" customHeight="1" x14ac:dyDescent="0.25">
      <c r="A31" s="17"/>
      <c r="B31" s="77" t="s">
        <v>3</v>
      </c>
      <c r="C31" s="77"/>
      <c r="D31" s="77"/>
      <c r="F31" s="78" t="s">
        <v>4</v>
      </c>
      <c r="G31" s="78"/>
      <c r="I31" s="79" t="s">
        <v>5</v>
      </c>
      <c r="J31" s="79"/>
      <c r="K31" s="79"/>
    </row>
    <row r="32" spans="1:14" ht="20.05" customHeight="1" x14ac:dyDescent="0.25">
      <c r="B32" s="80" t="s">
        <v>6</v>
      </c>
      <c r="C32" s="80"/>
      <c r="D32" s="18">
        <v>4</v>
      </c>
      <c r="F32" s="28"/>
      <c r="G32" s="28"/>
      <c r="I32" s="81" t="s">
        <v>6</v>
      </c>
      <c r="J32" s="81"/>
      <c r="K32" s="33">
        <v>4</v>
      </c>
    </row>
    <row r="33" spans="1:11" ht="20.05" customHeight="1" x14ac:dyDescent="0.25">
      <c r="A33" s="19"/>
      <c r="E33" s="20"/>
      <c r="H33" s="21"/>
      <c r="I33" s="22"/>
      <c r="J33" s="22"/>
      <c r="K33" s="22"/>
    </row>
    <row r="34" spans="1:11" ht="20.05" customHeight="1" x14ac:dyDescent="0.25">
      <c r="A34" s="19"/>
      <c r="B34" s="23" t="s">
        <v>7</v>
      </c>
      <c r="C34" s="24" t="s">
        <v>8</v>
      </c>
      <c r="D34" s="24" t="s">
        <v>9</v>
      </c>
      <c r="E34" s="20"/>
      <c r="F34" s="29" t="s">
        <v>7</v>
      </c>
      <c r="G34" s="29" t="s">
        <v>8</v>
      </c>
      <c r="H34" s="22"/>
      <c r="I34" s="32" t="s">
        <v>7</v>
      </c>
      <c r="J34" s="32" t="s">
        <v>8</v>
      </c>
      <c r="K34" s="32" t="s">
        <v>10</v>
      </c>
    </row>
    <row r="35" spans="1:11" ht="20.05" customHeight="1" x14ac:dyDescent="0.25">
      <c r="A35" s="19"/>
      <c r="B35" s="20" t="s">
        <v>11</v>
      </c>
      <c r="C35" s="42">
        <f>Monthly_Income1316413471319[[#This Row],[Per Month]]*D32</f>
        <v>0</v>
      </c>
      <c r="D35" s="25"/>
      <c r="E35" s="20"/>
      <c r="F35" s="20" t="s">
        <v>12</v>
      </c>
      <c r="G35" s="25"/>
      <c r="H35" s="20"/>
      <c r="I35" s="20" t="s">
        <v>13</v>
      </c>
      <c r="J35" s="26"/>
      <c r="K35" s="42">
        <f>Semester_Expenses1215312361218[[#This Row],[Amount]]/Months_in_semester</f>
        <v>0</v>
      </c>
    </row>
    <row r="36" spans="1:11" ht="20.05" customHeight="1" x14ac:dyDescent="0.25">
      <c r="A36" s="19"/>
      <c r="B36" s="20" t="s">
        <v>14</v>
      </c>
      <c r="C36" s="25"/>
      <c r="D36" s="42">
        <f>Monthly_Income1316413471319[[#This Row],[Amount]]/$D$32</f>
        <v>0</v>
      </c>
      <c r="E36" s="20"/>
      <c r="F36" s="20" t="s">
        <v>15</v>
      </c>
      <c r="G36" s="25"/>
      <c r="H36" s="20"/>
      <c r="I36" s="20" t="s">
        <v>16</v>
      </c>
      <c r="J36" s="26"/>
      <c r="K36" s="42">
        <f>Semester_Expenses1215312361218[[#This Row],[Amount]]/Months_in_semester</f>
        <v>0</v>
      </c>
    </row>
    <row r="37" spans="1:11" ht="20.05" customHeight="1" x14ac:dyDescent="0.25">
      <c r="A37" s="19"/>
      <c r="B37" s="20" t="s">
        <v>17</v>
      </c>
      <c r="C37" s="25"/>
      <c r="D37" s="42">
        <f>Monthly_Income1316413471319[[#This Row],[Amount]]/$D$32</f>
        <v>0</v>
      </c>
      <c r="E37" s="20"/>
      <c r="F37" s="20" t="s">
        <v>18</v>
      </c>
      <c r="G37" s="25"/>
      <c r="H37" s="20"/>
      <c r="I37" s="20" t="s">
        <v>19</v>
      </c>
      <c r="J37" s="26"/>
      <c r="K37" s="42">
        <f>Semester_Expenses1215312361218[[#This Row],[Amount]]/Months_in_semester</f>
        <v>0</v>
      </c>
    </row>
    <row r="38" spans="1:11" ht="20.05" customHeight="1" x14ac:dyDescent="0.25">
      <c r="B38" s="20" t="s">
        <v>20</v>
      </c>
      <c r="C38" s="25"/>
      <c r="D38" s="42">
        <f>Monthly_Income1316413471319[[#This Row],[Amount]]/$D$32</f>
        <v>0</v>
      </c>
      <c r="E38" s="22"/>
      <c r="F38" s="20" t="s">
        <v>21</v>
      </c>
      <c r="G38" s="25"/>
      <c r="H38" s="20"/>
      <c r="I38" s="20" t="s">
        <v>22</v>
      </c>
      <c r="J38" s="26"/>
      <c r="K38" s="42">
        <f>Semester_Expenses1215312361218[[#This Row],[Amount]]/Months_in_semester</f>
        <v>0</v>
      </c>
    </row>
    <row r="39" spans="1:11" ht="20.05" customHeight="1" x14ac:dyDescent="0.25">
      <c r="B39" s="20" t="s">
        <v>23</v>
      </c>
      <c r="C39" s="25"/>
      <c r="D39" s="42">
        <f>Monthly_Income1316413471319[[#This Row],[Amount]]/$D$32</f>
        <v>0</v>
      </c>
      <c r="E39" s="22"/>
      <c r="F39" s="20" t="s">
        <v>24</v>
      </c>
      <c r="G39" s="25"/>
      <c r="H39" s="20"/>
      <c r="I39" s="20" t="s">
        <v>25</v>
      </c>
      <c r="J39" s="26"/>
      <c r="K39" s="42">
        <f>Semester_Expenses1215312361218[[#This Row],[Amount]]/Months_in_semester</f>
        <v>0</v>
      </c>
    </row>
    <row r="40" spans="1:11" ht="20.05" customHeight="1" x14ac:dyDescent="0.25">
      <c r="B40" s="20" t="s">
        <v>26</v>
      </c>
      <c r="C40" s="25"/>
      <c r="D40" s="42">
        <f>Monthly_Income1316413471319[[#This Row],[Amount]]/$D$32</f>
        <v>0</v>
      </c>
      <c r="E40" s="22"/>
      <c r="F40" s="20" t="s">
        <v>27</v>
      </c>
      <c r="G40" s="25"/>
      <c r="H40" s="22"/>
      <c r="I40" s="38" t="s">
        <v>28</v>
      </c>
      <c r="J40" s="40">
        <f>SUBTOTAL(109,Semester_Expenses1215312361218[Amount])</f>
        <v>0</v>
      </c>
      <c r="K40" s="41">
        <f>SUM(K35:K39)</f>
        <v>0</v>
      </c>
    </row>
    <row r="41" spans="1:11" ht="20.05" customHeight="1" x14ac:dyDescent="0.25">
      <c r="B41" s="20" t="s">
        <v>29</v>
      </c>
      <c r="C41" s="25"/>
      <c r="D41" s="42">
        <f>Monthly_Income1316413471319[[#This Row],[Amount]]/$D$32</f>
        <v>0</v>
      </c>
      <c r="E41" s="22"/>
      <c r="F41" s="20" t="s">
        <v>30</v>
      </c>
      <c r="G41" s="25"/>
      <c r="H41" s="22"/>
      <c r="I41" s="22"/>
      <c r="J41" s="22"/>
      <c r="K41" s="22"/>
    </row>
    <row r="42" spans="1:11" ht="20.05" customHeight="1" x14ac:dyDescent="0.25">
      <c r="B42" s="38" t="s">
        <v>28</v>
      </c>
      <c r="C42" s="39">
        <f>SUBTOTAL(109,Monthly_Income1316413471319[Amount])</f>
        <v>0</v>
      </c>
      <c r="D42" s="39">
        <f>SUBTOTAL(109,Monthly_Income1316413471319[Per Month])</f>
        <v>0</v>
      </c>
      <c r="E42" s="22"/>
      <c r="F42" s="20" t="s">
        <v>31</v>
      </c>
      <c r="G42" s="25"/>
      <c r="H42" s="22"/>
      <c r="I42" s="22"/>
      <c r="J42" s="22"/>
      <c r="K42" s="22"/>
    </row>
    <row r="43" spans="1:11" ht="20.05" customHeight="1" x14ac:dyDescent="0.25">
      <c r="B43" s="22"/>
      <c r="C43" s="22"/>
      <c r="D43" s="22"/>
      <c r="E43" s="22"/>
      <c r="F43" s="20" t="s">
        <v>32</v>
      </c>
      <c r="G43" s="25"/>
      <c r="H43" s="22"/>
      <c r="I43" s="22"/>
      <c r="J43" s="22"/>
      <c r="K43" s="22"/>
    </row>
    <row r="44" spans="1:11" ht="20.05" customHeight="1" x14ac:dyDescent="0.25">
      <c r="B44" s="22"/>
      <c r="C44" s="22"/>
      <c r="D44" s="22"/>
      <c r="E44" s="22"/>
      <c r="F44" s="20" t="s">
        <v>33</v>
      </c>
      <c r="G44" s="25"/>
      <c r="H44" s="22"/>
      <c r="I44" s="22"/>
      <c r="J44" s="22"/>
      <c r="K44" s="22"/>
    </row>
    <row r="45" spans="1:11" ht="20.05" customHeight="1" x14ac:dyDescent="0.25">
      <c r="B45" s="22"/>
      <c r="C45" s="22"/>
      <c r="D45" s="22"/>
      <c r="E45" s="22"/>
      <c r="F45" s="20" t="s">
        <v>34</v>
      </c>
      <c r="G45" s="25"/>
      <c r="H45" s="22"/>
    </row>
    <row r="46" spans="1:11" ht="19.55" customHeight="1" x14ac:dyDescent="0.25">
      <c r="B46" s="22"/>
      <c r="C46" s="22"/>
      <c r="D46" s="22"/>
      <c r="F46" s="20" t="s">
        <v>35</v>
      </c>
      <c r="G46" s="25"/>
    </row>
    <row r="47" spans="1:11" ht="21.1" customHeight="1" x14ac:dyDescent="0.25">
      <c r="B47" s="22"/>
      <c r="C47" s="22"/>
      <c r="D47" s="22"/>
      <c r="F47" s="20" t="s">
        <v>36</v>
      </c>
      <c r="G47" s="25"/>
    </row>
    <row r="48" spans="1:11" ht="18.7" customHeight="1" x14ac:dyDescent="0.25">
      <c r="B48" s="22"/>
      <c r="C48" s="22"/>
      <c r="D48" s="22"/>
      <c r="F48" s="20" t="s">
        <v>37</v>
      </c>
      <c r="G48" s="25"/>
    </row>
    <row r="49" spans="2:11" ht="22.6" customHeight="1" x14ac:dyDescent="0.25">
      <c r="B49" s="22"/>
      <c r="C49" s="22"/>
      <c r="D49" s="22"/>
      <c r="F49" s="38" t="s">
        <v>28</v>
      </c>
      <c r="G49" s="39">
        <f>SUBTOTAL(109,Monthly_Expenses1114211251117[Amount])</f>
        <v>0</v>
      </c>
    </row>
    <row r="50" spans="2:11" ht="21.75" customHeight="1" x14ac:dyDescent="0.25">
      <c r="B50" s="22"/>
      <c r="C50" s="22"/>
      <c r="D50" s="22"/>
    </row>
    <row r="51" spans="2:11" x14ac:dyDescent="0.25">
      <c r="B51" s="22"/>
      <c r="C51" s="22"/>
      <c r="D51" s="22"/>
      <c r="F51" s="62"/>
      <c r="G51" s="62"/>
    </row>
    <row r="52" spans="2:11" x14ac:dyDescent="0.25">
      <c r="C52" s="62"/>
      <c r="D52" s="62"/>
      <c r="E52" s="62"/>
      <c r="F52" s="62"/>
      <c r="G52" s="62"/>
      <c r="H52" s="62"/>
      <c r="I52" s="62"/>
      <c r="J52" s="62"/>
      <c r="K52" s="62"/>
    </row>
    <row r="53" spans="2:11" x14ac:dyDescent="0.25">
      <c r="B53" s="68" t="s">
        <v>38</v>
      </c>
      <c r="C53" s="70"/>
      <c r="D53" s="71" t="s">
        <v>39</v>
      </c>
      <c r="E53" s="71"/>
      <c r="F53" s="64"/>
      <c r="G53" s="62"/>
      <c r="H53" s="62"/>
      <c r="I53" s="62"/>
      <c r="J53" s="62"/>
      <c r="K53" s="62"/>
    </row>
    <row r="54" spans="2:11" x14ac:dyDescent="0.25">
      <c r="B54" s="63"/>
      <c r="C54" s="62"/>
      <c r="D54" s="62"/>
      <c r="E54" s="62"/>
      <c r="F54" s="62"/>
      <c r="G54" s="62"/>
      <c r="H54" s="62"/>
      <c r="I54" s="62"/>
      <c r="J54" s="62"/>
      <c r="K54" s="62"/>
    </row>
    <row r="55" spans="2:11" x14ac:dyDescent="0.25">
      <c r="B55" s="68" t="s">
        <v>40</v>
      </c>
      <c r="C55" s="64"/>
      <c r="D55" s="62"/>
      <c r="E55" s="62"/>
      <c r="F55" s="62"/>
      <c r="G55" s="62"/>
      <c r="H55" s="62"/>
      <c r="I55" s="62"/>
      <c r="J55" s="62"/>
      <c r="K55" s="62"/>
    </row>
    <row r="56" spans="2:11" ht="7" customHeight="1" x14ac:dyDescent="0.25">
      <c r="B56" s="62"/>
      <c r="C56" s="62"/>
      <c r="D56" s="62"/>
      <c r="E56" s="62"/>
      <c r="F56" s="62"/>
      <c r="G56" s="62"/>
      <c r="H56" s="62"/>
      <c r="I56" s="62"/>
      <c r="J56" s="62"/>
      <c r="K56" s="62"/>
    </row>
    <row r="57" spans="2:11" ht="30.1" customHeight="1" x14ac:dyDescent="0.25">
      <c r="B57" s="34" t="s">
        <v>41</v>
      </c>
      <c r="C57" s="35"/>
      <c r="D57" s="35"/>
      <c r="E57" s="35"/>
      <c r="F57" s="35"/>
      <c r="G57" s="35"/>
      <c r="H57" s="35"/>
      <c r="I57" s="35"/>
      <c r="J57" s="35"/>
      <c r="K57" s="35"/>
    </row>
    <row r="58" spans="2:11" s="27" customFormat="1" ht="21.1" customHeight="1" x14ac:dyDescent="0.25">
      <c r="B58" s="72"/>
      <c r="C58" s="72"/>
      <c r="D58" s="72"/>
      <c r="E58" s="72"/>
      <c r="F58" s="72"/>
      <c r="G58" s="72"/>
      <c r="H58" s="72"/>
      <c r="I58" s="72"/>
      <c r="J58" s="72"/>
      <c r="K58" s="72"/>
    </row>
    <row r="59" spans="2:11" s="27" customFormat="1" ht="16.3" x14ac:dyDescent="0.25">
      <c r="B59" s="72"/>
      <c r="C59" s="72"/>
      <c r="D59" s="72"/>
      <c r="E59" s="72"/>
      <c r="F59" s="72"/>
      <c r="G59" s="72"/>
      <c r="H59" s="72"/>
      <c r="I59" s="72"/>
      <c r="J59" s="72"/>
      <c r="K59" s="72"/>
    </row>
    <row r="60" spans="2:11" s="27" customFormat="1" ht="16.3" x14ac:dyDescent="0.25">
      <c r="B60" s="72"/>
      <c r="C60" s="72"/>
      <c r="D60" s="72"/>
      <c r="E60" s="72"/>
      <c r="F60" s="72"/>
      <c r="G60" s="72"/>
      <c r="H60" s="72"/>
      <c r="I60" s="72"/>
      <c r="J60" s="72"/>
      <c r="K60" s="72"/>
    </row>
    <row r="61" spans="2:11" s="27" customFormat="1" ht="16.3" x14ac:dyDescent="0.25">
      <c r="B61" s="72"/>
      <c r="C61" s="72"/>
      <c r="D61" s="72"/>
      <c r="E61" s="72"/>
      <c r="F61" s="72"/>
      <c r="G61" s="72"/>
      <c r="H61" s="72"/>
      <c r="I61" s="72"/>
      <c r="J61" s="72"/>
      <c r="K61" s="72"/>
    </row>
    <row r="62" spans="2:11" s="27" customFormat="1" ht="16.3" x14ac:dyDescent="0.25">
      <c r="B62" s="72"/>
      <c r="C62" s="72"/>
      <c r="D62" s="72"/>
      <c r="E62" s="72"/>
      <c r="F62" s="72"/>
      <c r="G62" s="72"/>
      <c r="H62" s="72"/>
      <c r="I62" s="72"/>
      <c r="J62" s="72"/>
      <c r="K62" s="72"/>
    </row>
    <row r="63" spans="2:11" s="27" customFormat="1" ht="16.3" x14ac:dyDescent="0.25">
      <c r="B63" s="72"/>
      <c r="C63" s="72"/>
      <c r="D63" s="72"/>
      <c r="E63" s="72"/>
      <c r="F63" s="72"/>
      <c r="G63" s="72"/>
      <c r="H63" s="72"/>
      <c r="I63" s="72"/>
      <c r="J63" s="72"/>
      <c r="K63" s="72"/>
    </row>
    <row r="64" spans="2:11" s="27" customFormat="1" ht="16.3" x14ac:dyDescent="0.25">
      <c r="B64" s="72"/>
      <c r="C64" s="72"/>
      <c r="D64" s="72"/>
      <c r="E64" s="72"/>
      <c r="F64" s="72"/>
      <c r="G64" s="72"/>
      <c r="H64" s="72"/>
      <c r="I64" s="72"/>
      <c r="J64" s="72"/>
      <c r="K64" s="72"/>
    </row>
    <row r="65" spans="2:11" s="27" customFormat="1" ht="16.3" x14ac:dyDescent="0.25">
      <c r="B65" s="72"/>
      <c r="C65" s="72"/>
      <c r="D65" s="72"/>
      <c r="E65" s="72"/>
      <c r="F65" s="72"/>
      <c r="G65" s="72"/>
      <c r="H65" s="72"/>
      <c r="I65" s="72"/>
      <c r="J65" s="72"/>
      <c r="K65" s="72"/>
    </row>
    <row r="66" spans="2:11" s="27" customFormat="1" ht="16.3" x14ac:dyDescent="0.25">
      <c r="B66" s="72"/>
      <c r="C66" s="72"/>
      <c r="D66" s="72"/>
      <c r="E66" s="72"/>
      <c r="F66" s="72"/>
      <c r="G66" s="72"/>
      <c r="H66" s="72"/>
      <c r="I66" s="72"/>
      <c r="J66" s="72"/>
      <c r="K66" s="72"/>
    </row>
    <row r="67" spans="2:11" s="27" customFormat="1" ht="16.3" x14ac:dyDescent="0.25">
      <c r="B67" s="72"/>
      <c r="C67" s="72"/>
      <c r="D67" s="72"/>
      <c r="E67" s="72"/>
      <c r="F67" s="72"/>
      <c r="G67" s="72"/>
      <c r="H67" s="72"/>
      <c r="I67" s="72"/>
      <c r="J67" s="72"/>
      <c r="K67" s="72"/>
    </row>
    <row r="68" spans="2:11" s="27" customFormat="1" ht="16.3" x14ac:dyDescent="0.25">
      <c r="B68" s="44"/>
      <c r="C68" s="44"/>
      <c r="D68" s="44"/>
      <c r="E68" s="44"/>
      <c r="H68" s="44"/>
      <c r="I68" s="44"/>
      <c r="J68" s="44"/>
      <c r="K68" s="44"/>
    </row>
    <row r="69" spans="2:11" s="27" customFormat="1" ht="16.3" x14ac:dyDescent="0.25">
      <c r="B69" s="44"/>
      <c r="C69" s="44"/>
      <c r="D69" s="44"/>
      <c r="E69" s="44"/>
      <c r="H69" s="44"/>
    </row>
    <row r="70" spans="2:11" s="27" customFormat="1" ht="16.3" x14ac:dyDescent="0.25"/>
    <row r="71" spans="2:11" s="27" customFormat="1" ht="16.3" x14ac:dyDescent="0.25"/>
    <row r="72" spans="2:11" s="27" customFormat="1" ht="16.3" x14ac:dyDescent="0.25"/>
    <row r="73" spans="2:11" s="27" customFormat="1" ht="16.3" x14ac:dyDescent="0.25"/>
    <row r="74" spans="2:11" s="27" customFormat="1" ht="16.3" x14ac:dyDescent="0.25"/>
    <row r="75" spans="2:11" s="27" customFormat="1" ht="16.3" x14ac:dyDescent="0.25"/>
    <row r="76" spans="2:11" s="27" customFormat="1" ht="16.3" x14ac:dyDescent="0.25">
      <c r="F76" s="2"/>
      <c r="G76" s="2"/>
    </row>
    <row r="77" spans="2:11" s="27" customFormat="1" ht="16.3" x14ac:dyDescent="0.25">
      <c r="F77" s="2"/>
      <c r="G77" s="2"/>
      <c r="I77" s="2"/>
      <c r="J77" s="2"/>
      <c r="K77" s="2"/>
    </row>
  </sheetData>
  <sheetProtection algorithmName="SHA-512" hashValue="fvnF1y1VSD8i0LIsJopYFx+G5XPzM/5vka5LnzVnUsYyQppyRddPu1cDvZlWzMQIn2IG3rLtwRh3aSsHs1MYkA==" saltValue="B41QUku0jaPDVcQSEQgioA==" spinCount="100000" sheet="1" objects="1" scenarios="1"/>
  <mergeCells count="9">
    <mergeCell ref="D53:E53"/>
    <mergeCell ref="B58:K67"/>
    <mergeCell ref="B3:K3"/>
    <mergeCell ref="I16:K16"/>
    <mergeCell ref="B31:D31"/>
    <mergeCell ref="F31:G31"/>
    <mergeCell ref="I31:K31"/>
    <mergeCell ref="B32:C32"/>
    <mergeCell ref="I32:J32"/>
  </mergeCells>
  <conditionalFormatting sqref="D12:D13">
    <cfRule type="cellIs" dxfId="25" priority="1" operator="lessThan">
      <formula>0</formula>
    </cfRule>
  </conditionalFormatting>
  <dataValidations count="4">
    <dataValidation allowBlank="1" showInputMessage="1" showErrorMessage="1" prompt="Type all your income and expenses in tables on this sheet. Type how long (in months) your semester is in cell J27." sqref="A31" xr:uid="{66591E3F-22A7-4E30-AA67-582B66B3ED74}"/>
    <dataValidation allowBlank="1" showInputMessage="1" showErrorMessage="1" prompt="Chart in cells B11, E11 &amp; H11 are updated automatically. Values are based on data from the tables in cells B28, E28 &amp; H29._x000a_Next tip is in cell A26." sqref="A16" xr:uid="{AB0B07E3-ED66-462B-9A4D-73EDDF74FA96}"/>
    <dataValidation allowBlank="1" showInputMessage="1" showErrorMessage="1" prompt="Create college budget in this worksheet. Next tip is in cell A4." sqref="A1:A2" xr:uid="{F64B124F-A8AB-4843-938B-87A0B9EDB939}"/>
    <dataValidation allowBlank="1" showInputMessage="1" showErrorMessage="1" prompt="Chart in cell B4 is updated automatically. Values are based on data from the tables in cells B28, E28 &amp; H29. Next tip in cell A11" sqref="A5" xr:uid="{E14D93E5-F862-44AD-978F-B46DB3D5E522}"/>
  </dataValidations>
  <pageMargins left="0.25" right="0.25" top="0.75" bottom="0.75" header="0.3" footer="0.3"/>
  <pageSetup scale="49" orientation="portrait" r:id="rId1"/>
  <drawing r:id="rId2"/>
  <legacyDrawing r:id="rId3"/>
  <tableParts count="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26D20-957F-45B4-8A37-3626EDECD81D}">
  <sheetPr codeName="Sheet6">
    <tabColor rgb="FF004A8D"/>
    <pageSetUpPr fitToPage="1"/>
  </sheetPr>
  <dimension ref="A1:A45"/>
  <sheetViews>
    <sheetView zoomScale="90" zoomScaleNormal="90" workbookViewId="0">
      <selection activeCell="B5" sqref="B5"/>
    </sheetView>
  </sheetViews>
  <sheetFormatPr defaultRowHeight="14.3" x14ac:dyDescent="0.25"/>
  <cols>
    <col min="1" max="1" width="173.375" customWidth="1"/>
  </cols>
  <sheetData>
    <row r="1" spans="1:1" ht="25.85" x14ac:dyDescent="0.45">
      <c r="A1" s="43" t="s">
        <v>42</v>
      </c>
    </row>
    <row r="2" spans="1:1" x14ac:dyDescent="0.25">
      <c r="A2" s="82" t="s">
        <v>43</v>
      </c>
    </row>
    <row r="3" spans="1:1" x14ac:dyDescent="0.25">
      <c r="A3" s="82"/>
    </row>
    <row r="4" spans="1:1" x14ac:dyDescent="0.25">
      <c r="A4" s="82"/>
    </row>
    <row r="5" spans="1:1" x14ac:dyDescent="0.25">
      <c r="A5" s="82"/>
    </row>
    <row r="6" spans="1:1" x14ac:dyDescent="0.25">
      <c r="A6" s="82"/>
    </row>
    <row r="7" spans="1:1" x14ac:dyDescent="0.25">
      <c r="A7" s="82"/>
    </row>
    <row r="8" spans="1:1" x14ac:dyDescent="0.25">
      <c r="A8" s="82"/>
    </row>
    <row r="9" spans="1:1" x14ac:dyDescent="0.25">
      <c r="A9" s="82"/>
    </row>
    <row r="10" spans="1:1" x14ac:dyDescent="0.25">
      <c r="A10" s="82"/>
    </row>
    <row r="11" spans="1:1" x14ac:dyDescent="0.25">
      <c r="A11" s="82"/>
    </row>
    <row r="12" spans="1:1" x14ac:dyDescent="0.25">
      <c r="A12" s="82"/>
    </row>
    <row r="13" spans="1:1" x14ac:dyDescent="0.25">
      <c r="A13" s="82"/>
    </row>
    <row r="14" spans="1:1" x14ac:dyDescent="0.25">
      <c r="A14" s="82"/>
    </row>
    <row r="15" spans="1:1" x14ac:dyDescent="0.25">
      <c r="A15" s="82"/>
    </row>
    <row r="16" spans="1:1" x14ac:dyDescent="0.25">
      <c r="A16" s="82"/>
    </row>
    <row r="17" spans="1:1" x14ac:dyDescent="0.25">
      <c r="A17" s="82"/>
    </row>
    <row r="18" spans="1:1" x14ac:dyDescent="0.25">
      <c r="A18" s="82"/>
    </row>
    <row r="19" spans="1:1" x14ac:dyDescent="0.25">
      <c r="A19" s="82"/>
    </row>
    <row r="20" spans="1:1" x14ac:dyDescent="0.25">
      <c r="A20" s="82"/>
    </row>
    <row r="21" spans="1:1" x14ac:dyDescent="0.25">
      <c r="A21" s="82"/>
    </row>
    <row r="22" spans="1:1" x14ac:dyDescent="0.25">
      <c r="A22" s="82"/>
    </row>
    <row r="23" spans="1:1" x14ac:dyDescent="0.25">
      <c r="A23" s="82"/>
    </row>
    <row r="24" spans="1:1" x14ac:dyDescent="0.25">
      <c r="A24" s="82"/>
    </row>
    <row r="25" spans="1:1" x14ac:dyDescent="0.25">
      <c r="A25" s="82"/>
    </row>
    <row r="26" spans="1:1" x14ac:dyDescent="0.25">
      <c r="A26" s="82"/>
    </row>
    <row r="27" spans="1:1" x14ac:dyDescent="0.25">
      <c r="A27" s="82"/>
    </row>
    <row r="28" spans="1:1" x14ac:dyDescent="0.25">
      <c r="A28" s="82"/>
    </row>
    <row r="29" spans="1:1" x14ac:dyDescent="0.25">
      <c r="A29" s="82"/>
    </row>
    <row r="30" spans="1:1" x14ac:dyDescent="0.25">
      <c r="A30" s="82"/>
    </row>
    <row r="31" spans="1:1" x14ac:dyDescent="0.25">
      <c r="A31" s="82"/>
    </row>
    <row r="32" spans="1:1" x14ac:dyDescent="0.25">
      <c r="A32" s="82"/>
    </row>
    <row r="33" spans="1:1" x14ac:dyDescent="0.25">
      <c r="A33" s="82"/>
    </row>
    <row r="34" spans="1:1" x14ac:dyDescent="0.25">
      <c r="A34" s="82"/>
    </row>
    <row r="35" spans="1:1" x14ac:dyDescent="0.25">
      <c r="A35" s="82"/>
    </row>
    <row r="36" spans="1:1" x14ac:dyDescent="0.25">
      <c r="A36" s="82"/>
    </row>
    <row r="37" spans="1:1" x14ac:dyDescent="0.25">
      <c r="A37" s="82"/>
    </row>
    <row r="38" spans="1:1" x14ac:dyDescent="0.25">
      <c r="A38" s="82"/>
    </row>
    <row r="39" spans="1:1" x14ac:dyDescent="0.25">
      <c r="A39" s="82"/>
    </row>
    <row r="40" spans="1:1" x14ac:dyDescent="0.25">
      <c r="A40" s="82"/>
    </row>
    <row r="41" spans="1:1" x14ac:dyDescent="0.25">
      <c r="A41" s="82"/>
    </row>
    <row r="42" spans="1:1" x14ac:dyDescent="0.25">
      <c r="A42" s="82"/>
    </row>
    <row r="43" spans="1:1" x14ac:dyDescent="0.25">
      <c r="A43" s="82"/>
    </row>
    <row r="44" spans="1:1" x14ac:dyDescent="0.25">
      <c r="A44" s="82"/>
    </row>
    <row r="45" spans="1:1" ht="63.7" customHeight="1" x14ac:dyDescent="0.25">
      <c r="A45" s="82"/>
    </row>
  </sheetData>
  <mergeCells count="1">
    <mergeCell ref="A2:A45"/>
  </mergeCells>
  <pageMargins left="0.7" right="0.7" top="0.75" bottom="0.75" header="0.3" footer="0.3"/>
  <pageSetup scale="53"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00898-1297-458E-A78C-00AA1CBA4187}">
  <sheetPr codeName="Sheet7">
    <tabColor rgb="FFF1B312"/>
    <pageSetUpPr fitToPage="1"/>
  </sheetPr>
  <dimension ref="A1:D34"/>
  <sheetViews>
    <sheetView showGridLines="0" zoomScale="60" zoomScaleNormal="60" workbookViewId="0">
      <selection activeCell="B2" sqref="B2:B6"/>
    </sheetView>
  </sheetViews>
  <sheetFormatPr defaultColWidth="9.125" defaultRowHeight="14.3" x14ac:dyDescent="0.25"/>
  <cols>
    <col min="1" max="1" width="125" bestFit="1" customWidth="1"/>
    <col min="2" max="2" width="59.375" bestFit="1" customWidth="1"/>
    <col min="3" max="3" width="5.375" customWidth="1"/>
    <col min="4" max="4" width="40.625" bestFit="1" customWidth="1"/>
  </cols>
  <sheetData>
    <row r="1" spans="1:4" s="45" customFormat="1" ht="21.1" x14ac:dyDescent="0.35">
      <c r="A1" s="55" t="s">
        <v>44</v>
      </c>
      <c r="B1" s="55" t="s">
        <v>45</v>
      </c>
      <c r="C1" s="55"/>
      <c r="D1" s="54" t="s">
        <v>46</v>
      </c>
    </row>
    <row r="2" spans="1:4" ht="19.05" x14ac:dyDescent="0.25">
      <c r="A2" s="46" t="s">
        <v>47</v>
      </c>
      <c r="B2" s="84" t="s">
        <v>48</v>
      </c>
      <c r="C2" s="59"/>
      <c r="D2" s="49" t="s">
        <v>49</v>
      </c>
    </row>
    <row r="3" spans="1:4" ht="19.05" x14ac:dyDescent="0.25">
      <c r="A3" s="48" t="s">
        <v>50</v>
      </c>
      <c r="B3" s="83"/>
      <c r="C3" s="56"/>
      <c r="D3" s="50" t="s">
        <v>51</v>
      </c>
    </row>
    <row r="4" spans="1:4" ht="19.05" x14ac:dyDescent="0.25">
      <c r="A4" s="48"/>
      <c r="B4" s="83"/>
      <c r="C4" s="56"/>
      <c r="D4" s="50" t="s">
        <v>52</v>
      </c>
    </row>
    <row r="5" spans="1:4" s="53" customFormat="1" ht="19.05" x14ac:dyDescent="0.35">
      <c r="B5" s="83"/>
      <c r="C5" s="56"/>
      <c r="D5" s="50" t="s">
        <v>53</v>
      </c>
    </row>
    <row r="6" spans="1:4" ht="19.05" x14ac:dyDescent="0.25">
      <c r="A6" s="47"/>
      <c r="B6" s="83"/>
      <c r="C6" s="56"/>
      <c r="D6" s="51" t="s">
        <v>54</v>
      </c>
    </row>
    <row r="9" spans="1:4" ht="19.05" x14ac:dyDescent="0.25">
      <c r="A9" s="46" t="s">
        <v>55</v>
      </c>
      <c r="B9" s="83" t="s">
        <v>56</v>
      </c>
      <c r="C9" s="56"/>
      <c r="D9" s="49" t="s">
        <v>57</v>
      </c>
    </row>
    <row r="10" spans="1:4" ht="19.05" x14ac:dyDescent="0.25">
      <c r="A10" s="48" t="s">
        <v>50</v>
      </c>
      <c r="B10" s="83"/>
      <c r="C10" s="56"/>
      <c r="D10" s="50" t="s">
        <v>58</v>
      </c>
    </row>
    <row r="11" spans="1:4" ht="19.05" x14ac:dyDescent="0.25">
      <c r="A11" s="48"/>
      <c r="B11" s="83"/>
      <c r="C11" s="56"/>
      <c r="D11" s="50" t="s">
        <v>59</v>
      </c>
    </row>
    <row r="12" spans="1:4" ht="19.05" x14ac:dyDescent="0.25">
      <c r="B12" s="83"/>
      <c r="C12" s="56"/>
      <c r="D12" s="51" t="s">
        <v>60</v>
      </c>
    </row>
    <row r="15" spans="1:4" ht="19.05" x14ac:dyDescent="0.25">
      <c r="A15" s="46" t="s">
        <v>61</v>
      </c>
      <c r="B15" s="83" t="s">
        <v>62</v>
      </c>
      <c r="C15" s="56"/>
      <c r="D15" s="49" t="s">
        <v>63</v>
      </c>
    </row>
    <row r="16" spans="1:4" ht="19.05" x14ac:dyDescent="0.25">
      <c r="A16" s="65" t="s">
        <v>64</v>
      </c>
      <c r="B16" s="83"/>
      <c r="C16" s="56"/>
      <c r="D16" s="50" t="s">
        <v>65</v>
      </c>
    </row>
    <row r="17" spans="1:4" ht="19.05" x14ac:dyDescent="0.25">
      <c r="B17" s="83"/>
      <c r="C17" s="56"/>
      <c r="D17" s="50" t="s">
        <v>66</v>
      </c>
    </row>
    <row r="18" spans="1:4" ht="19.05" x14ac:dyDescent="0.25">
      <c r="B18" s="83"/>
      <c r="C18" s="56"/>
      <c r="D18" s="51" t="s">
        <v>67</v>
      </c>
    </row>
    <row r="20" spans="1:4" x14ac:dyDescent="0.25">
      <c r="A20" s="52"/>
    </row>
    <row r="21" spans="1:4" ht="19.05" x14ac:dyDescent="0.25">
      <c r="A21" s="46" t="s">
        <v>68</v>
      </c>
      <c r="B21" s="83" t="s">
        <v>69</v>
      </c>
      <c r="C21" s="56"/>
      <c r="D21" s="85" t="s">
        <v>70</v>
      </c>
    </row>
    <row r="22" spans="1:4" ht="14.95" customHeight="1" x14ac:dyDescent="0.25">
      <c r="A22" s="60" t="s">
        <v>71</v>
      </c>
      <c r="B22" s="83"/>
      <c r="C22" s="56"/>
      <c r="D22" s="85"/>
    </row>
    <row r="23" spans="1:4" ht="14.95" customHeight="1" x14ac:dyDescent="0.25">
      <c r="B23" s="83"/>
      <c r="C23" s="56"/>
      <c r="D23" s="85"/>
    </row>
    <row r="24" spans="1:4" ht="14.95" customHeight="1" x14ac:dyDescent="0.25">
      <c r="B24" s="83"/>
      <c r="C24" s="56"/>
      <c r="D24" s="85"/>
    </row>
    <row r="27" spans="1:4" ht="19.05" x14ac:dyDescent="0.25">
      <c r="A27" s="46" t="s">
        <v>72</v>
      </c>
    </row>
    <row r="28" spans="1:4" ht="19.05" x14ac:dyDescent="0.25">
      <c r="A28" s="61" t="s">
        <v>73</v>
      </c>
      <c r="B28" s="83" t="s">
        <v>74</v>
      </c>
      <c r="C28" s="56"/>
      <c r="D28" s="57" t="s">
        <v>75</v>
      </c>
    </row>
    <row r="29" spans="1:4" ht="19.05" x14ac:dyDescent="0.25">
      <c r="B29" s="83"/>
      <c r="C29" s="56"/>
      <c r="D29" s="58" t="s">
        <v>76</v>
      </c>
    </row>
    <row r="30" spans="1:4" ht="19.05" x14ac:dyDescent="0.25">
      <c r="B30" s="83"/>
      <c r="C30" s="56"/>
    </row>
    <row r="32" spans="1:4" ht="19.05" x14ac:dyDescent="0.25">
      <c r="A32" s="46" t="s">
        <v>77</v>
      </c>
    </row>
    <row r="33" spans="1:4" ht="38.049999999999997" x14ac:dyDescent="0.25">
      <c r="A33" s="66" t="s">
        <v>78</v>
      </c>
      <c r="B33" s="67" t="s">
        <v>79</v>
      </c>
      <c r="D33" s="69" t="s">
        <v>80</v>
      </c>
    </row>
    <row r="34" spans="1:4" x14ac:dyDescent="0.25">
      <c r="D34" s="58" t="s">
        <v>81</v>
      </c>
    </row>
  </sheetData>
  <mergeCells count="6">
    <mergeCell ref="B28:B30"/>
    <mergeCell ref="B2:B6"/>
    <mergeCell ref="B9:B12"/>
    <mergeCell ref="B15:B18"/>
    <mergeCell ref="D21:D24"/>
    <mergeCell ref="B21:B24"/>
  </mergeCells>
  <hyperlinks>
    <hyperlink ref="B2" r:id="rId1" xr:uid="{1B8EF737-84AA-48FA-8491-A0B541230E9E}"/>
    <hyperlink ref="D6" r:id="rId2" display="mailto:Wilda.dorr@umos.org" xr:uid="{173AB091-1B1F-4AFE-8E79-F3C5434FF154}"/>
    <hyperlink ref="B9" r:id="rId3" display="Go here to complete the application and then forward to contact" xr:uid="{27392617-E0BD-4A04-9576-C5B17DEB0052}"/>
    <hyperlink ref="D12" r:id="rId4" display="mailto:n.pfundheller@jobcenter.org" xr:uid="{E786A25E-A409-4773-8504-265226A7C12C}"/>
    <hyperlink ref="A16" r:id="rId5" xr:uid="{5C0F4B45-D905-4BD1-A638-F797C086B62F}"/>
    <hyperlink ref="B15" r:id="rId6" display="https://nam11.safelinks.protection.outlook.com/?url=https%3A%2F%2Fswcap.org%2Fwp-content%2Fuploads%2F2021%2F08%2FSkills-Enhancement-Application-fillable.pdf&amp;data=05%7C02%7Csabernhardt%40swtc.edu%7C2ed6c264f93a4d6d5d6108dc4e9ef8cb%7C14f58afaabfc4c248b2bcec4fc6f7fe6%7C0%7C0%7C638471691894904554%7CUnknown%7CTWFpbGZsb3d8eyJWIjoiMC4wLjAwMDAiLCJQIjoiV2luMzIiLCJBTiI6Ik1haWwiLCJXVCI6Mn0%3D%7C0%7C%7C%7C&amp;sdata=uecLRv%2Boba%2Fx23Cu8ZHf%2B%2BslIChg1YW%2FvuDmWP6vrRo%3D&amp;reserved=0" xr:uid="{E95406A9-04BD-44DE-8D4D-309FBF95CD7A}"/>
    <hyperlink ref="D18" r:id="rId7" display="mailto:k.hohneke@swcap.org" xr:uid="{7832793D-9594-4765-B98C-EC0D82C818E9}"/>
    <hyperlink ref="B21" r:id="rId8" display="https://nam11.safelinks.protection.outlook.com/?url=https%3A%2F%2Fwww.dhs.wisconsin.gov%2Ffset%2Findex.htm&amp;data=05%7C02%7Csabernhardt%40swtc.edu%7C2ed6c264f93a4d6d5d6108dc4e9ef8cb%7C14f58afaabfc4c248b2bcec4fc6f7fe6%7C0%7C0%7C638471691894912066%7CUnknown%7CTWFpbGZsb3d8eyJWIjoiMC4wLjAwMDAiLCJQIjoiV2luMzIiLCJBTiI6Ik1haWwiLCJXVCI6Mn0%3D%7C0%7C%7C%7C&amp;sdata=PhqNDoQF0dyMM0DePMu89tJvXFfgS4zAB7zbWD5qdmM%3D&amp;reserved=0" xr:uid="{C5D37DAB-3D75-4FE8-9039-3C60F2FE2FF3}"/>
    <hyperlink ref="B28" r:id="rId9" display="https://nam11.safelinks.protection.outlook.com/?url=https%3A%2F%2Fwisconsinearlychildhood.org%2Fprograms%2Ft-e-a-c-h%2F&amp;data=05%7C02%7Csabernhardt%40swtc.edu%7C2ed6c264f93a4d6d5d6108dc4e9ef8cb%7C14f58afaabfc4c248b2bcec4fc6f7fe6%7C0%7C0%7C638471691894919095%7CUnknown%7CTWFpbGZsb3d8eyJWIjoiMC4wLjAwMDAiLCJQIjoiV2luMzIiLCJBTiI6Ik1haWwiLCJXVCI6Mn0%3D%7C0%7C%7C%7C&amp;sdata=C8GPOvfn6MeD%2FbjU0NcL%2BGm6o4CYJXMXfQi9w7rBk7A%3D&amp;reserved=0" xr:uid="{35536AEE-886A-43F6-9CF8-6A82B556D053}"/>
    <hyperlink ref="D28" r:id="rId10" display="teach@wisconsinearlychildhood.org" xr:uid="{3DC54D82-2651-44C5-8815-0460E8682ADE}"/>
    <hyperlink ref="B15:B18" r:id="rId11" display="Go here to complete the application and forwarded to the contact" xr:uid="{2513F197-2A15-4B1C-B033-1EF1054FC5D9}"/>
    <hyperlink ref="B21:B24" r:id="rId12" display="Go here for more information on this program and to find out how to apply" xr:uid="{477BCDE1-EDCF-4D2A-B362-C997007EB5D4}"/>
    <hyperlink ref="B9:B12" r:id="rId13" display="Go here to complete the application and then forward to contact" xr:uid="{D40E064F-98EF-443E-B5CB-538A46DC6B1B}"/>
    <hyperlink ref="B33" r:id="rId14" xr:uid="{8F3EE235-B688-43D8-AC08-D016C1DD8196}"/>
    <hyperlink ref="D33" r:id="rId15" display="mailto:dvr@dwd.wisconsin.gov" xr:uid="{E093CF5E-BCB8-44C3-B8B1-7DD0964EA65A}"/>
  </hyperlinks>
  <pageMargins left="0.25" right="0.25" top="0.75" bottom="0.75" header="0.3" footer="0.3"/>
  <pageSetup scale="44" orientation="portrait" horizontalDpi="300" verticalDpi="300"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B0DF0C-F47C-4955-BCCF-042DFA114255}">
  <ds:schemaRefs>
    <ds:schemaRef ds:uri="http://schemas.microsoft.com/sharepoint/v3/contenttype/forms"/>
  </ds:schemaRefs>
</ds:datastoreItem>
</file>

<file path=customXml/itemProps2.xml><?xml version="1.0" encoding="utf-8"?>
<ds:datastoreItem xmlns:ds="http://schemas.openxmlformats.org/officeDocument/2006/customXml" ds:itemID="{4A194B75-5D07-459B-B383-CCD1A9EA0BE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C60C3BA-6CAA-4402-8797-A0AC0DA288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Spring 2025</vt:lpstr>
      <vt:lpstr>Summer 2025</vt:lpstr>
      <vt:lpstr>Fall 2025</vt:lpstr>
      <vt:lpstr>Spring 2026</vt:lpstr>
      <vt:lpstr>Additional Resources</vt:lpstr>
      <vt:lpstr>Third Party Agencies</vt:lpstr>
      <vt:lpstr>'Fall 2025'!Months_in_semester</vt:lpstr>
      <vt:lpstr>'Spring 2025'!Months_in_semester</vt:lpstr>
      <vt:lpstr>'Spring 2026'!Months_in_semester</vt:lpstr>
      <vt:lpstr>'Summer 2025'!Months_in_semester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CoraBeth Schmitz</dc:creator>
  <cp:keywords/>
  <dc:description/>
  <cp:lastModifiedBy>Eesha Gongula</cp:lastModifiedBy>
  <cp:revision/>
  <dcterms:created xsi:type="dcterms:W3CDTF">2024-01-26T14:09:24Z</dcterms:created>
  <dcterms:modified xsi:type="dcterms:W3CDTF">2025-01-20T16:11:18Z</dcterms:modified>
  <cp:category/>
  <cp:contentStatus/>
</cp:coreProperties>
</file>